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55" windowWidth="20055" windowHeight="7455" firstSheet="6" activeTab="8"/>
  </bookViews>
  <sheets>
    <sheet name="semua" sheetId="1" r:id="rId1"/>
    <sheet name="PBJ" sheetId="2" r:id="rId2"/>
    <sheet name="swakelola" sheetId="3" r:id="rId3"/>
    <sheet name="RUP FAK" sheetId="7" r:id="rId4"/>
    <sheet name="Sheet1" sheetId="5" state="hidden" r:id="rId5"/>
    <sheet name="RUP Lelang edit 27022013" sheetId="9" state="hidden" r:id="rId6"/>
    <sheet name="RUP Lelang Fix" sheetId="10" r:id="rId7"/>
    <sheet name="RUP univ-UPT-LPPM" sheetId="4" r:id="rId8"/>
    <sheet name="RUP Lelang upload" sheetId="13" r:id="rId9"/>
    <sheet name="RUP univ-UPT-LPPM Upload" sheetId="14" r:id="rId10"/>
    <sheet name="Sheet2" sheetId="11" state="hidden" r:id="rId11"/>
    <sheet name="Sheet3" sheetId="12" state="hidden" r:id="rId12"/>
  </sheets>
  <definedNames>
    <definedName name="_xlnm.Print_Area" localSheetId="3">'RUP FAK'!$A$1:$R$261</definedName>
    <definedName name="_xlnm.Print_Area" localSheetId="5">'RUP Lelang edit 27022013'!$A$1:$P$401</definedName>
    <definedName name="_xlnm.Print_Area" localSheetId="6">'RUP Lelang Fix'!$A$1:$P$195</definedName>
    <definedName name="_xlnm.Print_Area" localSheetId="8">'RUP Lelang upload'!$A$1:$P$195</definedName>
    <definedName name="_xlnm.Print_Area" localSheetId="7">'RUP univ-UPT-LPPM'!$A$1:$R$280</definedName>
    <definedName name="_xlnm.Print_Area" localSheetId="9">'RUP univ-UPT-LPPM Upload'!$A$1:$Q$280</definedName>
  </definedNames>
  <calcPr calcId="144525"/>
</workbook>
</file>

<file path=xl/calcChain.xml><?xml version="1.0" encoding="utf-8"?>
<calcChain xmlns="http://schemas.openxmlformats.org/spreadsheetml/2006/main">
  <c r="G269" i="14" l="1"/>
  <c r="E267" i="14"/>
  <c r="G265" i="14"/>
  <c r="E264" i="14"/>
  <c r="E263" i="14"/>
  <c r="E262" i="14"/>
  <c r="G260" i="14"/>
  <c r="G259" i="14"/>
  <c r="E258" i="14"/>
  <c r="E257" i="14"/>
  <c r="G255" i="14"/>
  <c r="E254" i="14"/>
  <c r="E253" i="14"/>
  <c r="E252" i="14"/>
  <c r="G250" i="14"/>
  <c r="E248" i="14"/>
  <c r="E247" i="14"/>
  <c r="G246" i="14"/>
  <c r="E245" i="14"/>
  <c r="G240" i="14"/>
  <c r="G237" i="14"/>
  <c r="G234" i="14"/>
  <c r="G233" i="14"/>
  <c r="G232" i="14"/>
  <c r="G231" i="14"/>
  <c r="J229" i="14"/>
  <c r="G228" i="14"/>
  <c r="G225" i="14"/>
  <c r="G224" i="14"/>
  <c r="G223" i="14"/>
  <c r="G222" i="14"/>
  <c r="G221" i="14"/>
  <c r="G220" i="14"/>
  <c r="G219" i="14"/>
  <c r="G218" i="14"/>
  <c r="G217" i="14"/>
  <c r="G216" i="14"/>
  <c r="G215" i="14"/>
  <c r="G214" i="14"/>
  <c r="G213" i="14"/>
  <c r="G212" i="14"/>
  <c r="G209" i="14"/>
  <c r="G208" i="14"/>
  <c r="G207" i="14"/>
  <c r="G205" i="14"/>
  <c r="G204" i="14"/>
  <c r="G203" i="14"/>
  <c r="G202" i="14"/>
  <c r="G201" i="14"/>
  <c r="E200" i="14"/>
  <c r="G198" i="14"/>
  <c r="G197" i="14"/>
  <c r="G196" i="14"/>
  <c r="G195" i="14"/>
  <c r="G194" i="14"/>
  <c r="G193" i="14"/>
  <c r="J191" i="14"/>
  <c r="G188" i="14"/>
  <c r="G185" i="14"/>
  <c r="G183" i="14"/>
  <c r="G182" i="14"/>
  <c r="G181" i="14"/>
  <c r="G180" i="14"/>
  <c r="G179" i="14"/>
  <c r="G177" i="14"/>
  <c r="G175" i="14"/>
  <c r="G174" i="14"/>
  <c r="G173" i="14"/>
  <c r="G172" i="14"/>
  <c r="G171" i="14"/>
  <c r="G170" i="14"/>
  <c r="G169" i="14"/>
  <c r="G167" i="14"/>
  <c r="G166" i="14"/>
  <c r="G165" i="14"/>
  <c r="G163" i="14"/>
  <c r="G162" i="14"/>
  <c r="G160" i="14"/>
  <c r="G159" i="14"/>
  <c r="G158" i="14"/>
  <c r="G157" i="14"/>
  <c r="G156" i="14"/>
  <c r="G153" i="14"/>
  <c r="G152" i="14"/>
  <c r="G151" i="14"/>
  <c r="G150" i="14"/>
  <c r="G149" i="14"/>
  <c r="G148" i="14"/>
  <c r="G144" i="14"/>
  <c r="G143" i="14"/>
  <c r="G142" i="14"/>
  <c r="G141" i="14"/>
  <c r="G140" i="14"/>
  <c r="G139" i="14"/>
  <c r="G138" i="14"/>
  <c r="G137" i="14"/>
  <c r="G136" i="14"/>
  <c r="G135" i="14"/>
  <c r="G133" i="14"/>
  <c r="G132" i="14"/>
  <c r="G131" i="14"/>
  <c r="G130" i="14"/>
  <c r="G129" i="14"/>
  <c r="G128" i="14"/>
  <c r="G127" i="14"/>
  <c r="G126" i="14"/>
  <c r="G125" i="14"/>
  <c r="G123" i="14"/>
  <c r="G122" i="14"/>
  <c r="G120" i="14"/>
  <c r="G119" i="14"/>
  <c r="G118" i="14"/>
  <c r="G117" i="14"/>
  <c r="G116" i="14"/>
  <c r="G115" i="14"/>
  <c r="G114" i="14"/>
  <c r="E113" i="14"/>
  <c r="E112" i="14"/>
  <c r="G111" i="14"/>
  <c r="G110" i="14"/>
  <c r="G109" i="14"/>
  <c r="G83" i="14"/>
  <c r="G82" i="14"/>
  <c r="G81" i="14"/>
  <c r="G80" i="14"/>
  <c r="G79" i="14"/>
  <c r="G77" i="14"/>
  <c r="G76" i="14"/>
  <c r="G75" i="14"/>
  <c r="G74" i="14"/>
  <c r="G73" i="14"/>
  <c r="G71" i="14"/>
  <c r="G69" i="14"/>
  <c r="G67" i="14"/>
  <c r="G66" i="14"/>
  <c r="G65" i="14"/>
  <c r="G64" i="14"/>
  <c r="G63" i="14"/>
  <c r="G62" i="14"/>
  <c r="G61" i="14"/>
  <c r="J195" i="13"/>
  <c r="G191" i="13"/>
  <c r="G188" i="13"/>
  <c r="G187" i="13"/>
  <c r="G186" i="13"/>
  <c r="G185" i="13"/>
  <c r="G184" i="13"/>
  <c r="G183" i="13"/>
  <c r="G182" i="13"/>
  <c r="G181" i="13"/>
  <c r="G180" i="13"/>
  <c r="E176" i="13"/>
  <c r="G175" i="13"/>
  <c r="G174" i="13"/>
  <c r="G173" i="13"/>
  <c r="G172" i="13"/>
  <c r="G171" i="13"/>
  <c r="G170" i="13"/>
  <c r="G169" i="13"/>
  <c r="G168" i="13"/>
  <c r="G167" i="13"/>
  <c r="G166" i="13"/>
  <c r="G165" i="13"/>
  <c r="J162" i="13"/>
  <c r="J161" i="13"/>
  <c r="G157" i="13"/>
  <c r="G156" i="13"/>
  <c r="G155" i="13"/>
  <c r="G154" i="13"/>
  <c r="G153" i="13"/>
  <c r="E152" i="13"/>
  <c r="E149" i="13"/>
  <c r="G143" i="13"/>
  <c r="E142" i="13"/>
  <c r="E141" i="13"/>
  <c r="E140" i="13"/>
  <c r="G138" i="13"/>
  <c r="G137" i="13"/>
  <c r="E136" i="13"/>
  <c r="E135" i="13"/>
  <c r="E133" i="13"/>
  <c r="E132" i="13"/>
  <c r="E131" i="13"/>
  <c r="E130" i="13"/>
  <c r="E128" i="13"/>
  <c r="G126" i="13"/>
  <c r="G125" i="13"/>
  <c r="G123" i="13"/>
  <c r="G122" i="13"/>
  <c r="G121" i="13"/>
  <c r="G120" i="13"/>
  <c r="E119" i="13"/>
  <c r="E118" i="13"/>
  <c r="G117" i="13"/>
  <c r="G116" i="13"/>
  <c r="G115" i="13"/>
  <c r="J113" i="13"/>
  <c r="J112" i="13"/>
  <c r="G108" i="13"/>
  <c r="G106" i="13"/>
  <c r="G105" i="13"/>
  <c r="G104" i="13"/>
  <c r="G102" i="13"/>
  <c r="G101" i="13"/>
  <c r="G99" i="13"/>
  <c r="G98" i="13"/>
  <c r="G97" i="13"/>
  <c r="G96" i="13"/>
  <c r="G95" i="13"/>
  <c r="G93" i="13"/>
  <c r="G92" i="13"/>
  <c r="G91" i="13"/>
  <c r="G90" i="13"/>
  <c r="G89" i="13"/>
  <c r="G87" i="13"/>
  <c r="G86" i="13"/>
  <c r="G85" i="13"/>
  <c r="G84" i="13"/>
  <c r="G83" i="13"/>
  <c r="G81" i="13"/>
  <c r="G80" i="13"/>
  <c r="G79" i="13"/>
  <c r="G77" i="13"/>
  <c r="G76" i="13"/>
  <c r="G75" i="13"/>
  <c r="G74" i="13"/>
  <c r="G71" i="13"/>
  <c r="G69" i="13"/>
  <c r="G67" i="13"/>
  <c r="G66" i="13"/>
  <c r="G65" i="13"/>
  <c r="G64" i="13"/>
  <c r="G63" i="13"/>
  <c r="G62" i="13"/>
  <c r="G60" i="13"/>
  <c r="G59" i="13"/>
  <c r="G58" i="13"/>
  <c r="G57" i="13"/>
  <c r="G56" i="13"/>
  <c r="G53" i="13"/>
  <c r="G52" i="13"/>
  <c r="G51" i="13"/>
  <c r="G50" i="13"/>
  <c r="G49" i="13"/>
  <c r="G48" i="13"/>
  <c r="G43" i="13"/>
  <c r="G42" i="13"/>
  <c r="G41" i="13"/>
  <c r="G40" i="13"/>
  <c r="G39" i="13"/>
  <c r="G38" i="13"/>
  <c r="G37" i="13"/>
  <c r="G36" i="13"/>
  <c r="G35" i="13"/>
  <c r="G34" i="13"/>
  <c r="G32" i="13"/>
  <c r="G31" i="13"/>
  <c r="G30" i="13"/>
  <c r="G29" i="13"/>
  <c r="G28" i="13"/>
  <c r="G27" i="13"/>
  <c r="G26" i="13"/>
  <c r="G25" i="13"/>
  <c r="G24" i="13"/>
  <c r="J15" i="13"/>
  <c r="J13" i="13"/>
  <c r="J12" i="13"/>
  <c r="E12" i="11" l="1"/>
  <c r="E10" i="11"/>
  <c r="E9" i="11"/>
  <c r="E8" i="11"/>
  <c r="E7" i="11"/>
  <c r="E6" i="11"/>
  <c r="E5" i="11"/>
  <c r="E4" i="11"/>
  <c r="E3" i="11"/>
  <c r="E2" i="11"/>
  <c r="E1" i="11"/>
  <c r="G69" i="4" l="1"/>
  <c r="G63" i="4"/>
  <c r="G64" i="4"/>
  <c r="G65" i="4"/>
  <c r="G66" i="4"/>
  <c r="G67" i="4"/>
  <c r="G240" i="4"/>
  <c r="G223" i="4"/>
  <c r="G224" i="4"/>
  <c r="G225" i="4"/>
  <c r="G228" i="4"/>
  <c r="G118" i="4"/>
  <c r="G119" i="4"/>
  <c r="G120" i="4"/>
  <c r="G180" i="4"/>
  <c r="G62" i="4"/>
  <c r="G61" i="4"/>
  <c r="G256" i="7" l="1"/>
  <c r="G257" i="7"/>
  <c r="G258" i="7"/>
  <c r="G259" i="7"/>
  <c r="G260" i="7"/>
  <c r="G261" i="7"/>
  <c r="G255" i="7"/>
  <c r="G218" i="7"/>
  <c r="G219" i="7"/>
  <c r="G221" i="7"/>
  <c r="G222" i="7"/>
  <c r="G224" i="7"/>
  <c r="G225" i="7"/>
  <c r="G226" i="7"/>
  <c r="G227" i="7"/>
  <c r="G228" i="7"/>
  <c r="G229" i="7"/>
  <c r="G230" i="7"/>
  <c r="G232" i="7"/>
  <c r="G233" i="7"/>
  <c r="G234" i="7"/>
  <c r="G235" i="7"/>
  <c r="G236" i="7"/>
  <c r="G237" i="7"/>
  <c r="G238" i="7"/>
  <c r="G240" i="7"/>
  <c r="G241" i="7"/>
  <c r="G242" i="7"/>
  <c r="G217" i="7"/>
  <c r="G208" i="7"/>
  <c r="G209" i="7"/>
  <c r="G210" i="7"/>
  <c r="G211" i="7"/>
  <c r="G212" i="7"/>
  <c r="G214" i="7"/>
  <c r="G215" i="7"/>
  <c r="G207" i="7"/>
  <c r="G201" i="7"/>
  <c r="G202" i="7"/>
  <c r="G203" i="7"/>
  <c r="G204" i="7"/>
  <c r="G205" i="7"/>
  <c r="G200" i="7"/>
  <c r="G177" i="7"/>
  <c r="G178" i="7"/>
  <c r="G179" i="7"/>
  <c r="G181" i="7"/>
  <c r="G183" i="7"/>
  <c r="G184" i="7"/>
  <c r="G185" i="7"/>
  <c r="G187" i="7"/>
  <c r="G188" i="7"/>
  <c r="G189" i="7"/>
  <c r="G191" i="7"/>
  <c r="G192" i="7"/>
  <c r="G193" i="7"/>
  <c r="G194" i="7"/>
  <c r="G195" i="7"/>
  <c r="G197" i="7"/>
  <c r="G198" i="7"/>
  <c r="G176" i="7"/>
  <c r="J161" i="7"/>
  <c r="G161" i="7"/>
  <c r="J195" i="10" l="1"/>
  <c r="J162" i="10"/>
  <c r="J113" i="10"/>
  <c r="J112" i="10"/>
  <c r="G191" i="10"/>
  <c r="G188" i="10"/>
  <c r="G187" i="10"/>
  <c r="E149" i="10"/>
  <c r="G143" i="10"/>
  <c r="E142" i="10"/>
  <c r="E141" i="10"/>
  <c r="E140" i="10"/>
  <c r="G138" i="10"/>
  <c r="G137" i="10"/>
  <c r="E136" i="10"/>
  <c r="E135" i="10"/>
  <c r="E133" i="10"/>
  <c r="E132" i="10"/>
  <c r="E131" i="10"/>
  <c r="E130" i="10"/>
  <c r="J161" i="10"/>
  <c r="G186" i="10"/>
  <c r="G185" i="10"/>
  <c r="G184" i="10"/>
  <c r="G183" i="10"/>
  <c r="G182" i="10"/>
  <c r="G181" i="10"/>
  <c r="G180" i="10"/>
  <c r="E176" i="10"/>
  <c r="G175" i="10"/>
  <c r="G174" i="10"/>
  <c r="G173" i="10"/>
  <c r="G172" i="10"/>
  <c r="G171" i="10"/>
  <c r="G170" i="10"/>
  <c r="G169" i="10"/>
  <c r="G168" i="10"/>
  <c r="G167" i="10"/>
  <c r="G166" i="10"/>
  <c r="G165" i="10"/>
  <c r="G157" i="10"/>
  <c r="G156" i="10"/>
  <c r="G155" i="10"/>
  <c r="G154" i="10"/>
  <c r="G153" i="10"/>
  <c r="E152" i="10"/>
  <c r="E128" i="10"/>
  <c r="G126" i="10"/>
  <c r="G125" i="10"/>
  <c r="G123" i="10"/>
  <c r="G122" i="10"/>
  <c r="G121" i="10"/>
  <c r="G120" i="10"/>
  <c r="E119" i="10"/>
  <c r="E118" i="10"/>
  <c r="G117" i="10"/>
  <c r="G116" i="10"/>
  <c r="G115" i="10"/>
  <c r="G108" i="10"/>
  <c r="G106" i="10"/>
  <c r="G105" i="10"/>
  <c r="G104" i="10"/>
  <c r="G102" i="10"/>
  <c r="G101" i="10"/>
  <c r="G99" i="10"/>
  <c r="G98" i="10"/>
  <c r="G97" i="10"/>
  <c r="G96" i="10"/>
  <c r="G95" i="10"/>
  <c r="G93" i="10"/>
  <c r="G92" i="10"/>
  <c r="G91" i="10"/>
  <c r="G90" i="10"/>
  <c r="G89" i="10"/>
  <c r="G87" i="10"/>
  <c r="G86" i="10"/>
  <c r="G85" i="10"/>
  <c r="G84" i="10"/>
  <c r="G83" i="10"/>
  <c r="G81" i="10"/>
  <c r="G80" i="10"/>
  <c r="G79" i="10"/>
  <c r="G77" i="10"/>
  <c r="G76" i="10"/>
  <c r="G75" i="10"/>
  <c r="G74" i="10"/>
  <c r="G71" i="10"/>
  <c r="G69" i="10"/>
  <c r="G67" i="10"/>
  <c r="G66" i="10"/>
  <c r="G65" i="10"/>
  <c r="G64" i="10"/>
  <c r="G63" i="10"/>
  <c r="G62" i="10"/>
  <c r="G60" i="10"/>
  <c r="G59" i="10"/>
  <c r="G58" i="10"/>
  <c r="G57" i="10"/>
  <c r="G56" i="10"/>
  <c r="G53" i="10"/>
  <c r="G52" i="10"/>
  <c r="G51" i="10"/>
  <c r="G50" i="10"/>
  <c r="G49" i="10"/>
  <c r="G48" i="10"/>
  <c r="G43" i="10"/>
  <c r="G42" i="10"/>
  <c r="G41" i="10"/>
  <c r="G40" i="10"/>
  <c r="G39" i="10"/>
  <c r="G38" i="10"/>
  <c r="G37" i="10"/>
  <c r="G36" i="10"/>
  <c r="G35" i="10"/>
  <c r="G34" i="10"/>
  <c r="G32" i="10"/>
  <c r="G31" i="10"/>
  <c r="G30" i="10"/>
  <c r="G29" i="10"/>
  <c r="G28" i="10"/>
  <c r="G27" i="10"/>
  <c r="G26" i="10"/>
  <c r="G25" i="10"/>
  <c r="G24" i="10"/>
  <c r="J15" i="10"/>
  <c r="J13" i="10"/>
  <c r="J12" i="10"/>
  <c r="J343" i="9" l="1"/>
  <c r="E308" i="9"/>
  <c r="G185" i="4"/>
  <c r="G396" i="9" l="1"/>
  <c r="G393" i="9"/>
  <c r="G392" i="9"/>
  <c r="G391" i="9"/>
  <c r="G390" i="9"/>
  <c r="E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62" i="9"/>
  <c r="E361" i="9"/>
  <c r="E360" i="9"/>
  <c r="E359" i="9"/>
  <c r="G356" i="9"/>
  <c r="G355" i="9"/>
  <c r="E354" i="9"/>
  <c r="E353" i="9"/>
  <c r="E350" i="9"/>
  <c r="E349" i="9"/>
  <c r="E348" i="9"/>
  <c r="E347" i="9"/>
  <c r="G341" i="9"/>
  <c r="G340" i="9"/>
  <c r="G339" i="9"/>
  <c r="G338" i="9"/>
  <c r="G337" i="9"/>
  <c r="G336" i="9"/>
  <c r="G335" i="9"/>
  <c r="G333" i="9"/>
  <c r="E332" i="9"/>
  <c r="G330" i="9"/>
  <c r="G329" i="9"/>
  <c r="G328" i="9"/>
  <c r="G327" i="9"/>
  <c r="G326" i="9"/>
  <c r="G325" i="9"/>
  <c r="G324" i="9"/>
  <c r="G323" i="9"/>
  <c r="G322" i="9"/>
  <c r="G321" i="9"/>
  <c r="G320" i="9"/>
  <c r="G315" i="9"/>
  <c r="G314" i="9"/>
  <c r="G313" i="9"/>
  <c r="G312" i="9"/>
  <c r="G311" i="9"/>
  <c r="E310" i="9"/>
  <c r="G306" i="9"/>
  <c r="G305" i="9"/>
  <c r="G303" i="9"/>
  <c r="G302" i="9"/>
  <c r="G301" i="9"/>
  <c r="G300" i="9"/>
  <c r="E299" i="9"/>
  <c r="E298" i="9"/>
  <c r="G297" i="9"/>
  <c r="G296" i="9"/>
  <c r="G295" i="9"/>
  <c r="E293" i="9"/>
  <c r="E291" i="9"/>
  <c r="E290" i="9"/>
  <c r="G285" i="9"/>
  <c r="G283" i="9"/>
  <c r="G282" i="9"/>
  <c r="G281" i="9"/>
  <c r="G279" i="9"/>
  <c r="G278" i="9"/>
  <c r="G276" i="9"/>
  <c r="G275" i="9"/>
  <c r="G274" i="9"/>
  <c r="G273" i="9"/>
  <c r="G272" i="9"/>
  <c r="G270" i="9"/>
  <c r="G269" i="9"/>
  <c r="G268" i="9"/>
  <c r="G267" i="9"/>
  <c r="G266" i="9"/>
  <c r="G264" i="9"/>
  <c r="G263" i="9"/>
  <c r="G262" i="9"/>
  <c r="G261" i="9"/>
  <c r="G260" i="9"/>
  <c r="G258" i="9"/>
  <c r="G257" i="9"/>
  <c r="G256" i="9"/>
  <c r="G254" i="9"/>
  <c r="G253" i="9"/>
  <c r="G252" i="9"/>
  <c r="G251" i="9"/>
  <c r="G248" i="9"/>
  <c r="G246" i="9"/>
  <c r="G244" i="9"/>
  <c r="G243" i="9"/>
  <c r="G242" i="9"/>
  <c r="G241" i="9"/>
  <c r="G240" i="9"/>
  <c r="G239" i="9"/>
  <c r="G237" i="9"/>
  <c r="G236" i="9"/>
  <c r="G235" i="9"/>
  <c r="G234" i="9"/>
  <c r="G233" i="9"/>
  <c r="G230" i="9"/>
  <c r="G229" i="9"/>
  <c r="G228" i="9"/>
  <c r="G227" i="9"/>
  <c r="G226" i="9"/>
  <c r="G225" i="9"/>
  <c r="G220" i="9"/>
  <c r="G219" i="9"/>
  <c r="G218" i="9"/>
  <c r="G217" i="9"/>
  <c r="G216" i="9"/>
  <c r="G215" i="9"/>
  <c r="G214" i="9"/>
  <c r="G213" i="9"/>
  <c r="G212" i="9"/>
  <c r="G211" i="9"/>
  <c r="G209" i="9"/>
  <c r="G208" i="9"/>
  <c r="G207" i="9"/>
  <c r="G206" i="9"/>
  <c r="G205" i="9"/>
  <c r="G204" i="9"/>
  <c r="G203" i="9"/>
  <c r="G202" i="9"/>
  <c r="G201" i="9"/>
  <c r="J199" i="9"/>
  <c r="G190" i="9"/>
  <c r="J182" i="9"/>
  <c r="J163" i="9"/>
  <c r="J160" i="9"/>
  <c r="J151" i="9"/>
  <c r="J149" i="9"/>
  <c r="J148" i="9"/>
  <c r="J147" i="9"/>
  <c r="G135" i="9"/>
  <c r="J130" i="9"/>
  <c r="G111" i="9"/>
  <c r="G105" i="9"/>
  <c r="G104" i="9"/>
  <c r="G103" i="9"/>
  <c r="G102" i="9"/>
  <c r="G101" i="9"/>
  <c r="G100" i="9"/>
  <c r="G88" i="9"/>
  <c r="G79" i="9"/>
  <c r="J72" i="9"/>
  <c r="J71" i="9"/>
  <c r="J69" i="9"/>
  <c r="G32" i="9"/>
  <c r="G30" i="9"/>
  <c r="J27" i="9"/>
  <c r="J26" i="9"/>
  <c r="J18" i="9"/>
  <c r="J16" i="9"/>
  <c r="J15" i="9"/>
  <c r="G166" i="7" l="1"/>
  <c r="G167" i="7"/>
  <c r="G168" i="7"/>
  <c r="G169" i="7"/>
  <c r="G170" i="7"/>
  <c r="G165" i="7"/>
  <c r="G115" i="7"/>
  <c r="G116" i="7"/>
  <c r="G114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00" i="7"/>
  <c r="G56" i="7"/>
  <c r="G57" i="7"/>
  <c r="G58" i="7"/>
  <c r="G59" i="7"/>
  <c r="G60" i="7"/>
  <c r="G61" i="7"/>
  <c r="G62" i="7"/>
  <c r="G63" i="7"/>
  <c r="G64" i="7"/>
  <c r="G65" i="7"/>
  <c r="G66" i="7"/>
  <c r="G55" i="7"/>
  <c r="G42" i="7"/>
  <c r="G43" i="7"/>
  <c r="G41" i="7"/>
  <c r="G37" i="7"/>
  <c r="G38" i="7"/>
  <c r="J229" i="4" l="1"/>
  <c r="G188" i="4"/>
  <c r="J191" i="4"/>
  <c r="G269" i="4"/>
  <c r="E267" i="4"/>
  <c r="E263" i="4"/>
  <c r="E264" i="4"/>
  <c r="G265" i="4"/>
  <c r="E262" i="4"/>
  <c r="G260" i="4"/>
  <c r="G259" i="4"/>
  <c r="E258" i="4"/>
  <c r="E257" i="4"/>
  <c r="G246" i="4"/>
  <c r="E245" i="4"/>
  <c r="G250" i="4"/>
  <c r="E248" i="4"/>
  <c r="E247" i="4"/>
  <c r="G255" i="4"/>
  <c r="E253" i="4"/>
  <c r="E254" i="4"/>
  <c r="E252" i="4"/>
  <c r="G170" i="4"/>
  <c r="G171" i="4"/>
  <c r="G172" i="4"/>
  <c r="G173" i="4"/>
  <c r="G174" i="4"/>
  <c r="G175" i="4"/>
  <c r="G169" i="4"/>
  <c r="G213" i="4"/>
  <c r="G214" i="4"/>
  <c r="G215" i="4"/>
  <c r="G216" i="4"/>
  <c r="G217" i="4"/>
  <c r="G218" i="4"/>
  <c r="G219" i="4"/>
  <c r="G220" i="4"/>
  <c r="G221" i="4"/>
  <c r="G222" i="4"/>
  <c r="G212" i="4"/>
  <c r="G202" i="4"/>
  <c r="G203" i="4"/>
  <c r="G204" i="4"/>
  <c r="G205" i="4"/>
  <c r="G201" i="4"/>
  <c r="E200" i="4"/>
  <c r="G123" i="4"/>
  <c r="G122" i="4"/>
  <c r="G115" i="4"/>
  <c r="G116" i="4"/>
  <c r="G117" i="4"/>
  <c r="G114" i="4"/>
  <c r="E113" i="4"/>
  <c r="E112" i="4"/>
  <c r="G110" i="4"/>
  <c r="G111" i="4"/>
  <c r="G109" i="4"/>
  <c r="G166" i="4"/>
  <c r="G167" i="4"/>
  <c r="G177" i="4"/>
  <c r="G165" i="4"/>
  <c r="G163" i="4"/>
  <c r="G162" i="4"/>
  <c r="G157" i="4"/>
  <c r="G158" i="4"/>
  <c r="G159" i="4"/>
  <c r="G160" i="4"/>
  <c r="G156" i="4"/>
  <c r="G80" i="4"/>
  <c r="G81" i="4"/>
  <c r="G82" i="4"/>
  <c r="G83" i="4"/>
  <c r="G79" i="4"/>
  <c r="G74" i="4"/>
  <c r="G75" i="4"/>
  <c r="G76" i="4"/>
  <c r="G77" i="4"/>
  <c r="G73" i="4"/>
  <c r="G208" i="4"/>
  <c r="G209" i="4"/>
  <c r="G207" i="4"/>
  <c r="G232" i="4"/>
  <c r="G233" i="4"/>
  <c r="G234" i="4"/>
  <c r="G231" i="4"/>
  <c r="G71" i="4"/>
  <c r="G237" i="4"/>
  <c r="G194" i="4"/>
  <c r="G195" i="4"/>
  <c r="G196" i="4"/>
  <c r="G197" i="4"/>
  <c r="G198" i="4"/>
  <c r="G193" i="4"/>
  <c r="G179" i="4"/>
  <c r="G181" i="4"/>
  <c r="G182" i="4"/>
  <c r="G183" i="4"/>
  <c r="G149" i="4"/>
  <c r="G150" i="4"/>
  <c r="G151" i="4"/>
  <c r="G152" i="4"/>
  <c r="G153" i="4"/>
  <c r="G148" i="4"/>
  <c r="G136" i="4"/>
  <c r="G137" i="4"/>
  <c r="G138" i="4"/>
  <c r="G139" i="4"/>
  <c r="G140" i="4"/>
  <c r="G141" i="4"/>
  <c r="G142" i="4"/>
  <c r="G135" i="4"/>
  <c r="G126" i="4"/>
  <c r="G127" i="4"/>
  <c r="G128" i="4"/>
  <c r="G129" i="4"/>
  <c r="G130" i="4"/>
  <c r="G131" i="4"/>
  <c r="G132" i="4"/>
  <c r="G133" i="4"/>
  <c r="G125" i="4"/>
  <c r="B49" i="5" l="1"/>
  <c r="B48" i="5"/>
  <c r="B50" i="5" s="1"/>
  <c r="L45" i="5"/>
  <c r="J530" i="3"/>
  <c r="J529" i="3"/>
  <c r="J528" i="3"/>
  <c r="J523" i="3"/>
  <c r="J522" i="3" s="1"/>
  <c r="J521" i="3"/>
  <c r="J520" i="3" s="1"/>
  <c r="J518" i="3"/>
  <c r="J517" i="3"/>
  <c r="J516" i="3"/>
  <c r="J514" i="3"/>
  <c r="J513" i="3"/>
  <c r="J511" i="3"/>
  <c r="J510" i="3"/>
  <c r="J508" i="3"/>
  <c r="J507" i="3"/>
  <c r="J506" i="3"/>
  <c r="J505" i="3"/>
  <c r="J502" i="3"/>
  <c r="J501" i="3"/>
  <c r="J500" i="3"/>
  <c r="J497" i="3"/>
  <c r="J496" i="3"/>
  <c r="J495" i="3"/>
  <c r="J491" i="3"/>
  <c r="J490" i="3"/>
  <c r="J489" i="3"/>
  <c r="J487" i="3"/>
  <c r="J486" i="3"/>
  <c r="J484" i="3"/>
  <c r="J483" i="3"/>
  <c r="J481" i="3"/>
  <c r="J480" i="3"/>
  <c r="J479" i="3"/>
  <c r="J478" i="3"/>
  <c r="J473" i="3"/>
  <c r="J472" i="3" s="1"/>
  <c r="J471" i="3" s="1"/>
  <c r="J470" i="3" s="1"/>
  <c r="J469" i="3" s="1"/>
  <c r="J468" i="3"/>
  <c r="J467" i="3" s="1"/>
  <c r="J466" i="3"/>
  <c r="J465" i="3" s="1"/>
  <c r="J463" i="3"/>
  <c r="J462" i="3" s="1"/>
  <c r="J461" i="3"/>
  <c r="J460" i="3" s="1"/>
  <c r="J458" i="3"/>
  <c r="J457" i="3" s="1"/>
  <c r="J456" i="3"/>
  <c r="J455" i="3" s="1"/>
  <c r="J454" i="3"/>
  <c r="J453" i="3" s="1"/>
  <c r="J451" i="3"/>
  <c r="J450" i="3" s="1"/>
  <c r="J449" i="3"/>
  <c r="J448" i="3" s="1"/>
  <c r="J447" i="3"/>
  <c r="J446" i="3" s="1"/>
  <c r="J444" i="3"/>
  <c r="J443" i="3" s="1"/>
  <c r="J442" i="3"/>
  <c r="J441" i="3" s="1"/>
  <c r="J439" i="3"/>
  <c r="J438" i="3" s="1"/>
  <c r="J437" i="3"/>
  <c r="J436" i="3" s="1"/>
  <c r="J433" i="3"/>
  <c r="J432" i="3" s="1"/>
  <c r="J431" i="3"/>
  <c r="J430" i="3" s="1"/>
  <c r="J429" i="3"/>
  <c r="J428" i="3" s="1"/>
  <c r="J425" i="3"/>
  <c r="J424" i="3" s="1"/>
  <c r="J423" i="3" s="1"/>
  <c r="J422" i="3"/>
  <c r="J421" i="3" s="1"/>
  <c r="J420" i="3"/>
  <c r="J419" i="3" s="1"/>
  <c r="J418" i="3"/>
  <c r="J417" i="3" s="1"/>
  <c r="J415" i="3"/>
  <c r="J414" i="3" s="1"/>
  <c r="J413" i="3"/>
  <c r="J412" i="3" s="1"/>
  <c r="J411" i="3"/>
  <c r="J410" i="3" s="1"/>
  <c r="J408" i="3"/>
  <c r="J407" i="3" s="1"/>
  <c r="J406" i="3"/>
  <c r="J405" i="3" s="1"/>
  <c r="J404" i="3"/>
  <c r="J403" i="3" s="1"/>
  <c r="J402" i="3"/>
  <c r="J401" i="3" s="1"/>
  <c r="J399" i="3"/>
  <c r="J398" i="3" s="1"/>
  <c r="J397" i="3"/>
  <c r="J396" i="3" s="1"/>
  <c r="J395" i="3"/>
  <c r="J394" i="3" s="1"/>
  <c r="J391" i="3"/>
  <c r="J390" i="3" s="1"/>
  <c r="J389" i="3"/>
  <c r="J388" i="3" s="1"/>
  <c r="J387" i="3"/>
  <c r="J386" i="3" s="1"/>
  <c r="J384" i="3"/>
  <c r="J383" i="3" s="1"/>
  <c r="J382" i="3"/>
  <c r="J381" i="3" s="1"/>
  <c r="J380" i="3"/>
  <c r="J379" i="3" s="1"/>
  <c r="J378" i="3"/>
  <c r="J377" i="3" s="1"/>
  <c r="J374" i="3"/>
  <c r="J373" i="3" s="1"/>
  <c r="J372" i="3"/>
  <c r="J371" i="3" s="1"/>
  <c r="J369" i="3"/>
  <c r="J368" i="3"/>
  <c r="J366" i="3"/>
  <c r="J365" i="3" s="1"/>
  <c r="J364" i="3"/>
  <c r="J363" i="3" s="1"/>
  <c r="J361" i="3"/>
  <c r="J360" i="3"/>
  <c r="J358" i="3"/>
  <c r="J357" i="3" s="1"/>
  <c r="J356" i="3"/>
  <c r="J355" i="3" s="1"/>
  <c r="J353" i="3"/>
  <c r="J352" i="3"/>
  <c r="J350" i="3"/>
  <c r="J349" i="3" s="1"/>
  <c r="J348" i="3"/>
  <c r="J347" i="3" s="1"/>
  <c r="J346" i="3"/>
  <c r="J345" i="3" s="1"/>
  <c r="J343" i="3"/>
  <c r="J342" i="3" s="1"/>
  <c r="J341" i="3"/>
  <c r="J340" i="3" s="1"/>
  <c r="J338" i="3"/>
  <c r="J337" i="3"/>
  <c r="J335" i="3"/>
  <c r="J334" i="3" s="1"/>
  <c r="J333" i="3"/>
  <c r="J332" i="3" s="1"/>
  <c r="J330" i="3"/>
  <c r="J329" i="3" s="1"/>
  <c r="J328" i="3"/>
  <c r="J327" i="3" s="1"/>
  <c r="J325" i="3"/>
  <c r="J324" i="3"/>
  <c r="J322" i="3"/>
  <c r="J321" i="3" s="1"/>
  <c r="J320" i="3"/>
  <c r="J319" i="3" s="1"/>
  <c r="J317" i="3"/>
  <c r="J316" i="3" s="1"/>
  <c r="J315" i="3"/>
  <c r="J314" i="3" s="1"/>
  <c r="J311" i="3"/>
  <c r="J310" i="3" s="1"/>
  <c r="J309" i="3"/>
  <c r="J308" i="3"/>
  <c r="J306" i="3"/>
  <c r="J305" i="3"/>
  <c r="J303" i="3"/>
  <c r="J302" i="3"/>
  <c r="J301" i="3"/>
  <c r="J300" i="3"/>
  <c r="J297" i="3"/>
  <c r="J296" i="3" s="1"/>
  <c r="J295" i="3"/>
  <c r="J294" i="3"/>
  <c r="J292" i="3"/>
  <c r="J291" i="3"/>
  <c r="J290" i="3"/>
  <c r="J289" i="3"/>
  <c r="J288" i="3"/>
  <c r="J287" i="3"/>
  <c r="J284" i="3"/>
  <c r="J283" i="3"/>
  <c r="J282" i="3"/>
  <c r="J281" i="3"/>
  <c r="J280" i="3"/>
  <c r="J279" i="3"/>
  <c r="J277" i="3"/>
  <c r="J276" i="3"/>
  <c r="J273" i="3"/>
  <c r="J272" i="3"/>
  <c r="J271" i="3"/>
  <c r="J270" i="3"/>
  <c r="J268" i="3"/>
  <c r="J267" i="3"/>
  <c r="J265" i="3"/>
  <c r="J264" i="3" s="1"/>
  <c r="J263" i="3"/>
  <c r="J262" i="3"/>
  <c r="J261" i="3"/>
  <c r="J260" i="3"/>
  <c r="J257" i="3"/>
  <c r="J256" i="3"/>
  <c r="J255" i="3"/>
  <c r="J254" i="3"/>
  <c r="J252" i="3"/>
  <c r="J251" i="3"/>
  <c r="J249" i="3"/>
  <c r="J248" i="3" s="1"/>
  <c r="J247" i="3"/>
  <c r="J246" i="3"/>
  <c r="J245" i="3"/>
  <c r="J244" i="3"/>
  <c r="J243" i="3"/>
  <c r="J240" i="3"/>
  <c r="J239" i="3"/>
  <c r="J237" i="3"/>
  <c r="J236" i="3"/>
  <c r="J234" i="3"/>
  <c r="J233" i="3" s="1"/>
  <c r="J232" i="3"/>
  <c r="J231" i="3"/>
  <c r="J230" i="3"/>
  <c r="J229" i="3"/>
  <c r="J227" i="3"/>
  <c r="J226" i="3"/>
  <c r="J225" i="3"/>
  <c r="J224" i="3"/>
  <c r="J223" i="3"/>
  <c r="J222" i="3"/>
  <c r="J219" i="3"/>
  <c r="J218" i="3"/>
  <c r="J216" i="3"/>
  <c r="J215" i="3"/>
  <c r="J213" i="3"/>
  <c r="J212" i="3"/>
  <c r="J211" i="3"/>
  <c r="J209" i="3"/>
  <c r="J208" i="3"/>
  <c r="J207" i="3"/>
  <c r="J206" i="3"/>
  <c r="J205" i="3"/>
  <c r="J202" i="3"/>
  <c r="J201" i="3"/>
  <c r="J199" i="3"/>
  <c r="J198" i="3"/>
  <c r="J196" i="3"/>
  <c r="J195" i="3"/>
  <c r="J194" i="3"/>
  <c r="J192" i="3"/>
  <c r="J191" i="3"/>
  <c r="J190" i="3"/>
  <c r="J189" i="3"/>
  <c r="J188" i="3"/>
  <c r="J185" i="3"/>
  <c r="J184" i="3" s="1"/>
  <c r="J183" i="3"/>
  <c r="J182" i="3" s="1"/>
  <c r="J181" i="3"/>
  <c r="J180" i="3" s="1"/>
  <c r="J179" i="3"/>
  <c r="J178" i="3" s="1"/>
  <c r="J174" i="3"/>
  <c r="J173" i="3" s="1"/>
  <c r="J172" i="3"/>
  <c r="J171" i="3" s="1"/>
  <c r="J167" i="3"/>
  <c r="J166" i="3" s="1"/>
  <c r="J165" i="3" s="1"/>
  <c r="J164" i="3" s="1"/>
  <c r="J163" i="3"/>
  <c r="J162" i="3"/>
  <c r="J161" i="3"/>
  <c r="J160" i="3"/>
  <c r="J158" i="3"/>
  <c r="J157" i="3"/>
  <c r="J155" i="3"/>
  <c r="J154" i="3"/>
  <c r="J153" i="3"/>
  <c r="J151" i="3"/>
  <c r="J150" i="3"/>
  <c r="J149" i="3"/>
  <c r="J148" i="3"/>
  <c r="J145" i="3"/>
  <c r="J144" i="3" s="1"/>
  <c r="J143" i="3" s="1"/>
  <c r="J142" i="3"/>
  <c r="J141" i="3"/>
  <c r="J140" i="3"/>
  <c r="J138" i="3"/>
  <c r="J137" i="3"/>
  <c r="J135" i="3"/>
  <c r="J134" i="3"/>
  <c r="J132" i="3"/>
  <c r="J131" i="3"/>
  <c r="J130" i="3"/>
  <c r="J129" i="3"/>
  <c r="J126" i="3"/>
  <c r="J125" i="3"/>
  <c r="J123" i="3"/>
  <c r="J122" i="3" s="1"/>
  <c r="J121" i="3"/>
  <c r="J120" i="3"/>
  <c r="J119" i="3"/>
  <c r="J118" i="3"/>
  <c r="J115" i="3"/>
  <c r="J114" i="3"/>
  <c r="J112" i="3"/>
  <c r="J111" i="3" s="1"/>
  <c r="J110" i="3"/>
  <c r="J109" i="3"/>
  <c r="J108" i="3"/>
  <c r="J107" i="3"/>
  <c r="J102" i="3"/>
  <c r="J101" i="3" s="1"/>
  <c r="J100" i="3" s="1"/>
  <c r="J99" i="3" s="1"/>
  <c r="J98" i="3" s="1"/>
  <c r="J97" i="3"/>
  <c r="J96" i="3" s="1"/>
  <c r="J95" i="3" s="1"/>
  <c r="J94" i="3"/>
  <c r="J93" i="3" s="1"/>
  <c r="J92" i="3"/>
  <c r="J91" i="3" s="1"/>
  <c r="J90" i="3"/>
  <c r="J89" i="3" s="1"/>
  <c r="J87" i="3"/>
  <c r="J86" i="3" s="1"/>
  <c r="J85" i="3"/>
  <c r="J84" i="3" s="1"/>
  <c r="J83" i="3"/>
  <c r="J82" i="3" s="1"/>
  <c r="J81" i="3"/>
  <c r="J80" i="3" s="1"/>
  <c r="J79" i="3"/>
  <c r="J78" i="3" s="1"/>
  <c r="J76" i="3"/>
  <c r="J75" i="3" s="1"/>
  <c r="J74" i="3"/>
  <c r="J73" i="3" s="1"/>
  <c r="J70" i="3"/>
  <c r="J69" i="3"/>
  <c r="J68" i="3"/>
  <c r="J67" i="3"/>
  <c r="J65" i="3"/>
  <c r="J64" i="3" s="1"/>
  <c r="J62" i="3"/>
  <c r="J61" i="3" s="1"/>
  <c r="J60" i="3"/>
  <c r="J59" i="3"/>
  <c r="J58" i="3"/>
  <c r="J57" i="3"/>
  <c r="J54" i="3"/>
  <c r="J53" i="3" s="1"/>
  <c r="J52" i="3"/>
  <c r="J51" i="3" s="1"/>
  <c r="J50" i="3"/>
  <c r="J49" i="3" s="1"/>
  <c r="J47" i="3"/>
  <c r="J46" i="3" s="1"/>
  <c r="J45" i="3"/>
  <c r="J44" i="3" s="1"/>
  <c r="J43" i="3"/>
  <c r="J42" i="3" s="1"/>
  <c r="J40" i="3"/>
  <c r="J39" i="3" s="1"/>
  <c r="J38" i="3"/>
  <c r="J37" i="3" s="1"/>
  <c r="J36" i="3"/>
  <c r="J35" i="3" s="1"/>
  <c r="J31" i="3"/>
  <c r="J30" i="3" s="1"/>
  <c r="J29" i="3"/>
  <c r="J28" i="3" s="1"/>
  <c r="J27" i="3"/>
  <c r="J26" i="3" s="1"/>
  <c r="J24" i="3"/>
  <c r="J23" i="3" s="1"/>
  <c r="J22" i="3"/>
  <c r="J21" i="3" s="1"/>
  <c r="J20" i="3"/>
  <c r="J19" i="3" s="1"/>
  <c r="J17" i="3"/>
  <c r="J16" i="3" s="1"/>
  <c r="J15" i="3"/>
  <c r="J14" i="3" s="1"/>
  <c r="J12" i="3"/>
  <c r="J11" i="3" s="1"/>
  <c r="J10" i="3"/>
  <c r="J9" i="3" s="1"/>
  <c r="J532" i="2"/>
  <c r="J531" i="2" s="1"/>
  <c r="J530" i="2"/>
  <c r="J529" i="2" s="1"/>
  <c r="J526" i="2"/>
  <c r="J525" i="2" s="1"/>
  <c r="J524" i="2"/>
  <c r="J523" i="2" s="1"/>
  <c r="J520" i="2"/>
  <c r="J519" i="2" s="1"/>
  <c r="J518" i="2" s="1"/>
  <c r="J517" i="2" s="1"/>
  <c r="J516" i="2"/>
  <c r="J515" i="2" s="1"/>
  <c r="J514" i="2" s="1"/>
  <c r="J513" i="2" s="1"/>
  <c r="J512" i="2"/>
  <c r="J511" i="2"/>
  <c r="J510" i="2"/>
  <c r="J508" i="2"/>
  <c r="J507" i="2" s="1"/>
  <c r="J506" i="2"/>
  <c r="J505" i="2" s="1"/>
  <c r="J504" i="2"/>
  <c r="J503" i="2" s="1"/>
  <c r="J502" i="2"/>
  <c r="J501" i="2" s="1"/>
  <c r="J500" i="2"/>
  <c r="J499" i="2" s="1"/>
  <c r="J498" i="2"/>
  <c r="J497" i="2"/>
  <c r="J496" i="2"/>
  <c r="J495" i="2"/>
  <c r="J494" i="2"/>
  <c r="J493" i="2"/>
  <c r="J492" i="2"/>
  <c r="J491" i="2"/>
  <c r="J489" i="2"/>
  <c r="J488" i="2" s="1"/>
  <c r="J487" i="2"/>
  <c r="J486" i="2"/>
  <c r="J485" i="2"/>
  <c r="J484" i="2"/>
  <c r="J483" i="2"/>
  <c r="J482" i="2"/>
  <c r="J478" i="2"/>
  <c r="J477" i="2" s="1"/>
  <c r="J476" i="2"/>
  <c r="J475" i="2" s="1"/>
  <c r="J473" i="2"/>
  <c r="J472" i="2" s="1"/>
  <c r="J471" i="2" s="1"/>
  <c r="J470" i="2" s="1"/>
  <c r="J469" i="2"/>
  <c r="J468" i="2"/>
  <c r="J467" i="2"/>
  <c r="J466" i="2"/>
  <c r="J462" i="2"/>
  <c r="J461" i="2"/>
  <c r="J460" i="2"/>
  <c r="J459" i="2"/>
  <c r="J455" i="2"/>
  <c r="J454" i="2"/>
  <c r="J453" i="2"/>
  <c r="J452" i="2"/>
  <c r="J447" i="2"/>
  <c r="J446" i="2"/>
  <c r="J445" i="2"/>
  <c r="J444" i="2"/>
  <c r="J443" i="2"/>
  <c r="J442" i="2"/>
  <c r="J441" i="2"/>
  <c r="J438" i="2"/>
  <c r="J437" i="2"/>
  <c r="J434" i="2"/>
  <c r="J432" i="2"/>
  <c r="J431" i="2"/>
  <c r="J430" i="2"/>
  <c r="J429" i="2"/>
  <c r="J428" i="2"/>
  <c r="J427" i="2"/>
  <c r="J426" i="2"/>
  <c r="J425" i="2"/>
  <c r="J424" i="2"/>
  <c r="J423" i="2"/>
  <c r="J419" i="2"/>
  <c r="J418" i="2" s="1"/>
  <c r="J417" i="2" s="1"/>
  <c r="J416" i="2"/>
  <c r="J415" i="2"/>
  <c r="J414" i="2"/>
  <c r="J413" i="2"/>
  <c r="J412" i="2"/>
  <c r="J411" i="2"/>
  <c r="J408" i="2"/>
  <c r="J407" i="2"/>
  <c r="J404" i="2"/>
  <c r="J403" i="2"/>
  <c r="J402" i="2"/>
  <c r="J401" i="2"/>
  <c r="J400" i="2"/>
  <c r="J399" i="2"/>
  <c r="J398" i="2"/>
  <c r="J397" i="2"/>
  <c r="J396" i="2"/>
  <c r="J393" i="2"/>
  <c r="J392" i="2" s="1"/>
  <c r="J391" i="2" s="1"/>
  <c r="J390" i="2"/>
  <c r="J389" i="2"/>
  <c r="J383" i="2"/>
  <c r="J382" i="2" s="1"/>
  <c r="J381" i="2" s="1"/>
  <c r="J380" i="2"/>
  <c r="J379" i="2"/>
  <c r="J378" i="2"/>
  <c r="J375" i="2"/>
  <c r="J374" i="2"/>
  <c r="J371" i="2"/>
  <c r="J370" i="2"/>
  <c r="J369" i="2"/>
  <c r="J368" i="2"/>
  <c r="J367" i="2"/>
  <c r="J364" i="2"/>
  <c r="J363" i="2"/>
  <c r="J362" i="2"/>
  <c r="J361" i="2"/>
  <c r="J360" i="2"/>
  <c r="J357" i="2"/>
  <c r="J356" i="2"/>
  <c r="J355" i="2"/>
  <c r="J354" i="2"/>
  <c r="J353" i="2"/>
  <c r="J350" i="2"/>
  <c r="J349" i="2"/>
  <c r="J348" i="2"/>
  <c r="J345" i="2"/>
  <c r="J344" i="2"/>
  <c r="J343" i="2"/>
  <c r="J342" i="2"/>
  <c r="J339" i="2"/>
  <c r="J338" i="2" s="1"/>
  <c r="J337" i="2" s="1"/>
  <c r="J336" i="2"/>
  <c r="J335" i="2" s="1"/>
  <c r="J334" i="2" s="1"/>
  <c r="J333" i="2"/>
  <c r="J332" i="2"/>
  <c r="J331" i="2"/>
  <c r="J330" i="2"/>
  <c r="J329" i="2"/>
  <c r="J328" i="2"/>
  <c r="J325" i="2"/>
  <c r="J324" i="2"/>
  <c r="J323" i="2"/>
  <c r="J322" i="2"/>
  <c r="J321" i="2"/>
  <c r="J318" i="2"/>
  <c r="J317" i="2"/>
  <c r="J316" i="2"/>
  <c r="J315" i="2"/>
  <c r="J314" i="2"/>
  <c r="J313" i="2"/>
  <c r="J310" i="2"/>
  <c r="J309" i="2" s="1"/>
  <c r="J308" i="2" s="1"/>
  <c r="J307" i="2"/>
  <c r="J306" i="2"/>
  <c r="J304" i="2"/>
  <c r="J303" i="2"/>
  <c r="J302" i="2"/>
  <c r="J301" i="2"/>
  <c r="J300" i="2"/>
  <c r="J299" i="2"/>
  <c r="J298" i="2"/>
  <c r="J297" i="2"/>
  <c r="J294" i="2"/>
  <c r="J293" i="2"/>
  <c r="J292" i="2"/>
  <c r="J291" i="2"/>
  <c r="J290" i="2"/>
  <c r="J289" i="2"/>
  <c r="J288" i="2"/>
  <c r="J287" i="2"/>
  <c r="J286" i="2"/>
  <c r="J283" i="2"/>
  <c r="J282" i="2" s="1"/>
  <c r="J281" i="2" s="1"/>
  <c r="J278" i="2"/>
  <c r="J277" i="2" s="1"/>
  <c r="J275" i="2"/>
  <c r="J274" i="2"/>
  <c r="J271" i="2"/>
  <c r="J269" i="2"/>
  <c r="J268" i="2"/>
  <c r="J266" i="2"/>
  <c r="J265" i="2"/>
  <c r="J264" i="2"/>
  <c r="J263" i="2"/>
  <c r="J260" i="2"/>
  <c r="J259" i="2" s="1"/>
  <c r="J258" i="2" s="1"/>
  <c r="J257" i="2" s="1"/>
  <c r="J256" i="2" s="1"/>
  <c r="J255" i="2"/>
  <c r="J254" i="2" s="1"/>
  <c r="J252" i="2"/>
  <c r="J251" i="2" s="1"/>
  <c r="J249" i="2"/>
  <c r="J248" i="2"/>
  <c r="J247" i="2" s="1"/>
  <c r="J245" i="2"/>
  <c r="J244" i="2" s="1"/>
  <c r="J242" i="2"/>
  <c r="J241" i="2" s="1"/>
  <c r="J239" i="2"/>
  <c r="J238" i="2" s="1"/>
  <c r="J237" i="2"/>
  <c r="J236" i="2" s="1"/>
  <c r="J233" i="2"/>
  <c r="J232" i="2" s="1"/>
  <c r="J229" i="2"/>
  <c r="J228" i="2" s="1"/>
  <c r="J227" i="2" s="1"/>
  <c r="J226" i="2"/>
  <c r="J225" i="2" s="1"/>
  <c r="J223" i="2"/>
  <c r="J222" i="2" s="1"/>
  <c r="J220" i="2"/>
  <c r="J219" i="2" s="1"/>
  <c r="J216" i="2"/>
  <c r="J215" i="2" s="1"/>
  <c r="J213" i="2"/>
  <c r="J212" i="2" s="1"/>
  <c r="J211" i="2"/>
  <c r="J210" i="2" s="1"/>
  <c r="J209" i="2"/>
  <c r="J208" i="2" s="1"/>
  <c r="J205" i="2"/>
  <c r="J204" i="2" s="1"/>
  <c r="J202" i="2"/>
  <c r="J201" i="2" s="1"/>
  <c r="J199" i="2"/>
  <c r="J198" i="2" s="1"/>
  <c r="J197" i="2"/>
  <c r="J196" i="2" s="1"/>
  <c r="J194" i="2"/>
  <c r="J193" i="2" s="1"/>
  <c r="J191" i="2"/>
  <c r="J190" i="2" s="1"/>
  <c r="J188" i="2"/>
  <c r="J187" i="2" s="1"/>
  <c r="J185" i="2"/>
  <c r="J184" i="2" s="1"/>
  <c r="J182" i="2"/>
  <c r="J181" i="2"/>
  <c r="J179" i="2"/>
  <c r="J178" i="2"/>
  <c r="J177" i="2"/>
  <c r="J176" i="2"/>
  <c r="J173" i="2"/>
  <c r="J172" i="2"/>
  <c r="J171" i="2"/>
  <c r="J170" i="2"/>
  <c r="J169" i="2"/>
  <c r="J168" i="2"/>
  <c r="J165" i="2"/>
  <c r="J164" i="2"/>
  <c r="J161" i="2"/>
  <c r="J160" i="2" s="1"/>
  <c r="J159" i="2"/>
  <c r="J158" i="2"/>
  <c r="J157" i="2"/>
  <c r="J156" i="2"/>
  <c r="J153" i="2"/>
  <c r="J152" i="2" s="1"/>
  <c r="J151" i="2"/>
  <c r="J150" i="2"/>
  <c r="J149" i="2"/>
  <c r="J148" i="2"/>
  <c r="J147" i="2"/>
  <c r="J144" i="2"/>
  <c r="J143" i="2" s="1"/>
  <c r="J142" i="2"/>
  <c r="J141" i="2"/>
  <c r="J140" i="2"/>
  <c r="J139" i="2"/>
  <c r="J138" i="2"/>
  <c r="J137" i="2"/>
  <c r="J134" i="2"/>
  <c r="J133" i="2"/>
  <c r="J131" i="2"/>
  <c r="J130" i="2"/>
  <c r="J128" i="2"/>
  <c r="J127" i="2"/>
  <c r="J126" i="2"/>
  <c r="J124" i="2"/>
  <c r="J123" i="2"/>
  <c r="J122" i="2"/>
  <c r="J121" i="2"/>
  <c r="J120" i="2"/>
  <c r="J117" i="2"/>
  <c r="J116" i="2"/>
  <c r="J115" i="2"/>
  <c r="J113" i="2"/>
  <c r="J112" i="2"/>
  <c r="J111" i="2"/>
  <c r="J110" i="2"/>
  <c r="J109" i="2"/>
  <c r="J106" i="2"/>
  <c r="J105" i="2" s="1"/>
  <c r="J104" i="2"/>
  <c r="J103" i="2" s="1"/>
  <c r="J101" i="2"/>
  <c r="J100" i="2" s="1"/>
  <c r="J98" i="2"/>
  <c r="J97" i="2"/>
  <c r="J96" i="2"/>
  <c r="J94" i="2"/>
  <c r="J93" i="2"/>
  <c r="J92" i="2"/>
  <c r="J91" i="2"/>
  <c r="J88" i="2"/>
  <c r="J87" i="2"/>
  <c r="J85" i="2"/>
  <c r="J84" i="2"/>
  <c r="J83" i="2"/>
  <c r="J82" i="2"/>
  <c r="J79" i="2"/>
  <c r="J78" i="2"/>
  <c r="J76" i="2"/>
  <c r="J75" i="2" s="1"/>
  <c r="J74" i="2"/>
  <c r="J73" i="2"/>
  <c r="J72" i="2"/>
  <c r="J71" i="2"/>
  <c r="J68" i="2"/>
  <c r="J67" i="2" s="1"/>
  <c r="J66" i="2"/>
  <c r="J65" i="2"/>
  <c r="J64" i="2"/>
  <c r="J63" i="2"/>
  <c r="J59" i="2"/>
  <c r="J58" i="2" s="1"/>
  <c r="J57" i="2" s="1"/>
  <c r="J56" i="2"/>
  <c r="J55" i="2" s="1"/>
  <c r="J53" i="2"/>
  <c r="J52" i="2" s="1"/>
  <c r="J50" i="2"/>
  <c r="J49" i="2" s="1"/>
  <c r="J47" i="2"/>
  <c r="J46" i="2" s="1"/>
  <c r="J44" i="2"/>
  <c r="J43" i="2"/>
  <c r="J42" i="2"/>
  <c r="J41" i="2"/>
  <c r="J38" i="2"/>
  <c r="J37" i="2" s="1"/>
  <c r="J35" i="2"/>
  <c r="J34" i="2" s="1"/>
  <c r="J32" i="2"/>
  <c r="J31" i="2" s="1"/>
  <c r="J30" i="2"/>
  <c r="J29" i="2" s="1"/>
  <c r="J28" i="2"/>
  <c r="J27" i="2" s="1"/>
  <c r="J25" i="2"/>
  <c r="J24" i="2" s="1"/>
  <c r="J22" i="2"/>
  <c r="J21" i="2" s="1"/>
  <c r="J19" i="2"/>
  <c r="J18" i="2" s="1"/>
  <c r="J17" i="2" s="1"/>
  <c r="J16" i="2"/>
  <c r="J15" i="2" s="1"/>
  <c r="J13" i="2"/>
  <c r="J12" i="2" s="1"/>
  <c r="J11" i="2"/>
  <c r="J10" i="2" s="1"/>
  <c r="J9" i="2"/>
  <c r="J8" i="2"/>
  <c r="J949" i="1"/>
  <c r="J948" i="1" s="1"/>
  <c r="J947" i="1"/>
  <c r="J946" i="1" s="1"/>
  <c r="J945" i="1"/>
  <c r="J944" i="1" s="1"/>
  <c r="J943" i="1"/>
  <c r="J942" i="1" s="1"/>
  <c r="J939" i="1"/>
  <c r="J938" i="1" s="1"/>
  <c r="J937" i="1"/>
  <c r="J936" i="1" s="1"/>
  <c r="J935" i="1"/>
  <c r="J934" i="1" s="1"/>
  <c r="J933" i="1"/>
  <c r="J932" i="1" s="1"/>
  <c r="J929" i="1"/>
  <c r="J928" i="1" s="1"/>
  <c r="J927" i="1" s="1"/>
  <c r="J926" i="1" s="1"/>
  <c r="J925" i="1"/>
  <c r="J924" i="1" s="1"/>
  <c r="J923" i="1" s="1"/>
  <c r="J922" i="1" s="1"/>
  <c r="J921" i="1"/>
  <c r="J920" i="1" s="1"/>
  <c r="J919" i="1" s="1"/>
  <c r="J918" i="1"/>
  <c r="J917" i="1"/>
  <c r="J916" i="1"/>
  <c r="J914" i="1"/>
  <c r="J913" i="1"/>
  <c r="J912" i="1"/>
  <c r="J911" i="1" s="1"/>
  <c r="J908" i="1"/>
  <c r="J907" i="1" s="1"/>
  <c r="J906" i="1" s="1"/>
  <c r="J905" i="1"/>
  <c r="J904" i="1" s="1"/>
  <c r="J903" i="1" s="1"/>
  <c r="J902" i="1"/>
  <c r="J901" i="1" s="1"/>
  <c r="J900" i="1"/>
  <c r="J899" i="1" s="1"/>
  <c r="J898" i="1"/>
  <c r="J897" i="1"/>
  <c r="J896" i="1"/>
  <c r="J895" i="1" s="1"/>
  <c r="J894" i="1"/>
  <c r="J893" i="1"/>
  <c r="J892" i="1"/>
  <c r="J891" i="1"/>
  <c r="J890" i="1"/>
  <c r="J889" i="1"/>
  <c r="J888" i="1"/>
  <c r="J887" i="1"/>
  <c r="J883" i="1"/>
  <c r="J882" i="1" s="1"/>
  <c r="J881" i="1"/>
  <c r="J880" i="1"/>
  <c r="J879" i="1"/>
  <c r="J878" i="1"/>
  <c r="J877" i="1"/>
  <c r="J876" i="1"/>
  <c r="J873" i="1" s="1"/>
  <c r="J875" i="1"/>
  <c r="J874" i="1"/>
  <c r="J872" i="1"/>
  <c r="J871" i="1" s="1"/>
  <c r="J870" i="1"/>
  <c r="J869" i="1"/>
  <c r="J868" i="1"/>
  <c r="J867" i="1" s="1"/>
  <c r="J866" i="1"/>
  <c r="J865" i="1" s="1"/>
  <c r="J864" i="1"/>
  <c r="J863" i="1"/>
  <c r="J862" i="1"/>
  <c r="J861" i="1"/>
  <c r="J860" i="1"/>
  <c r="J859" i="1"/>
  <c r="J855" i="1"/>
  <c r="J854" i="1"/>
  <c r="J853" i="1"/>
  <c r="J850" i="1"/>
  <c r="J849" i="1"/>
  <c r="J848" i="1"/>
  <c r="J845" i="1"/>
  <c r="J844" i="1"/>
  <c r="J843" i="1"/>
  <c r="J840" i="1"/>
  <c r="J839" i="1" s="1"/>
  <c r="J838" i="1"/>
  <c r="J837" i="1"/>
  <c r="J836" i="1"/>
  <c r="J835" i="1" s="1"/>
  <c r="J834" i="1"/>
  <c r="J833" i="1"/>
  <c r="J832" i="1"/>
  <c r="J831" i="1" s="1"/>
  <c r="J830" i="1"/>
  <c r="J829" i="1" s="1"/>
  <c r="J828" i="1"/>
  <c r="J827" i="1"/>
  <c r="J826" i="1"/>
  <c r="J825" i="1"/>
  <c r="J823" i="1"/>
  <c r="J822" i="1"/>
  <c r="J821" i="1"/>
  <c r="J820" i="1"/>
  <c r="J816" i="1"/>
  <c r="J815" i="1" s="1"/>
  <c r="J814" i="1"/>
  <c r="J813" i="1"/>
  <c r="J812" i="1"/>
  <c r="J811" i="1"/>
  <c r="J809" i="1"/>
  <c r="J808" i="1" s="1"/>
  <c r="J807" i="1"/>
  <c r="J806" i="1" s="1"/>
  <c r="J805" i="1"/>
  <c r="J804" i="1" s="1"/>
  <c r="J803" i="1"/>
  <c r="J802" i="1"/>
  <c r="J801" i="1"/>
  <c r="J800" i="1" s="1"/>
  <c r="J799" i="1"/>
  <c r="J798" i="1"/>
  <c r="J797" i="1"/>
  <c r="J796" i="1"/>
  <c r="J795" i="1"/>
  <c r="J793" i="1"/>
  <c r="J792" i="1"/>
  <c r="J791" i="1" s="1"/>
  <c r="J790" i="1"/>
  <c r="J789" i="1"/>
  <c r="J788" i="1"/>
  <c r="J786" i="1"/>
  <c r="J785" i="1"/>
  <c r="J784" i="1"/>
  <c r="J782" i="1"/>
  <c r="J781" i="1"/>
  <c r="J780" i="1" s="1"/>
  <c r="J779" i="1"/>
  <c r="J778" i="1"/>
  <c r="J777" i="1"/>
  <c r="J771" i="1"/>
  <c r="J770" i="1" s="1"/>
  <c r="J769" i="1"/>
  <c r="J768" i="1" s="1"/>
  <c r="J767" i="1"/>
  <c r="J766" i="1" s="1"/>
  <c r="J765" i="1"/>
  <c r="J764" i="1" s="1"/>
  <c r="J760" i="1"/>
  <c r="J759" i="1" s="1"/>
  <c r="J758" i="1" s="1"/>
  <c r="J757" i="1" s="1"/>
  <c r="J756" i="1" s="1"/>
  <c r="J753" i="1"/>
  <c r="J752" i="1" s="1"/>
  <c r="J751" i="1" s="1"/>
  <c r="J750" i="1" s="1"/>
  <c r="J749" i="1"/>
  <c r="J748" i="1"/>
  <c r="J747" i="1"/>
  <c r="J746" i="1"/>
  <c r="J742" i="1"/>
  <c r="J741" i="1"/>
  <c r="J740" i="1"/>
  <c r="J739" i="1"/>
  <c r="J735" i="1"/>
  <c r="J734" i="1"/>
  <c r="J733" i="1"/>
  <c r="J732" i="1"/>
  <c r="J727" i="1"/>
  <c r="J726" i="1"/>
  <c r="J725" i="1"/>
  <c r="J724" i="1"/>
  <c r="J723" i="1"/>
  <c r="J722" i="1"/>
  <c r="J721" i="1"/>
  <c r="J720" i="1" s="1"/>
  <c r="J719" i="1" s="1"/>
  <c r="J718" i="1"/>
  <c r="J717" i="1"/>
  <c r="J716" i="1"/>
  <c r="J715" i="1" s="1"/>
  <c r="J714" i="1"/>
  <c r="J712" i="1"/>
  <c r="J711" i="1"/>
  <c r="J710" i="1"/>
  <c r="J709" i="1"/>
  <c r="J708" i="1"/>
  <c r="J707" i="1"/>
  <c r="J706" i="1"/>
  <c r="J705" i="1"/>
  <c r="J704" i="1"/>
  <c r="J703" i="1"/>
  <c r="J699" i="1"/>
  <c r="J698" i="1" s="1"/>
  <c r="J697" i="1" s="1"/>
  <c r="J696" i="1"/>
  <c r="J695" i="1"/>
  <c r="J694" i="1"/>
  <c r="J693" i="1"/>
  <c r="J692" i="1"/>
  <c r="J691" i="1"/>
  <c r="J688" i="1"/>
  <c r="J687" i="1"/>
  <c r="J686" i="1" s="1"/>
  <c r="J685" i="1" s="1"/>
  <c r="J684" i="1"/>
  <c r="J683" i="1"/>
  <c r="J682" i="1"/>
  <c r="J681" i="1"/>
  <c r="J680" i="1"/>
  <c r="J679" i="1"/>
  <c r="J678" i="1"/>
  <c r="J677" i="1"/>
  <c r="J675" i="1" s="1"/>
  <c r="J674" i="1" s="1"/>
  <c r="J676" i="1"/>
  <c r="J673" i="1"/>
  <c r="J672" i="1"/>
  <c r="J671" i="1" s="1"/>
  <c r="J670" i="1"/>
  <c r="J669" i="1"/>
  <c r="J668" i="1" s="1"/>
  <c r="J667" i="1" s="1"/>
  <c r="J663" i="1"/>
  <c r="J662" i="1" s="1"/>
  <c r="J661" i="1" s="1"/>
  <c r="J660" i="1"/>
  <c r="J659" i="1"/>
  <c r="J658" i="1"/>
  <c r="J657" i="1" s="1"/>
  <c r="J656" i="1" s="1"/>
  <c r="J655" i="1"/>
  <c r="J654" i="1"/>
  <c r="J651" i="1"/>
  <c r="J650" i="1"/>
  <c r="J649" i="1"/>
  <c r="J648" i="1"/>
  <c r="J647" i="1"/>
  <c r="J644" i="1"/>
  <c r="J643" i="1"/>
  <c r="J639" i="1" s="1"/>
  <c r="J638" i="1" s="1"/>
  <c r="J642" i="1"/>
  <c r="J641" i="1"/>
  <c r="J640" i="1"/>
  <c r="J637" i="1"/>
  <c r="J636" i="1"/>
  <c r="J635" i="1"/>
  <c r="J634" i="1"/>
  <c r="J632" i="1" s="1"/>
  <c r="J631" i="1" s="1"/>
  <c r="J633" i="1"/>
  <c r="J630" i="1"/>
  <c r="J629" i="1"/>
  <c r="J628" i="1"/>
  <c r="J627" i="1" s="1"/>
  <c r="J626" i="1" s="1"/>
  <c r="J625" i="1"/>
  <c r="J624" i="1"/>
  <c r="J623" i="1"/>
  <c r="J622" i="1"/>
  <c r="J619" i="1"/>
  <c r="J618" i="1" s="1"/>
  <c r="J617" i="1" s="1"/>
  <c r="J616" i="1"/>
  <c r="J615" i="1"/>
  <c r="J614" i="1" s="1"/>
  <c r="J613" i="1"/>
  <c r="J612" i="1"/>
  <c r="J611" i="1"/>
  <c r="J610" i="1"/>
  <c r="J607" i="1" s="1"/>
  <c r="J606" i="1" s="1"/>
  <c r="J609" i="1"/>
  <c r="J608" i="1"/>
  <c r="J605" i="1"/>
  <c r="J604" i="1"/>
  <c r="J603" i="1"/>
  <c r="J602" i="1"/>
  <c r="J601" i="1"/>
  <c r="J600" i="1" s="1"/>
  <c r="J599" i="1" s="1"/>
  <c r="J598" i="1"/>
  <c r="J597" i="1"/>
  <c r="J596" i="1"/>
  <c r="J595" i="1"/>
  <c r="J594" i="1"/>
  <c r="J593" i="1"/>
  <c r="J590" i="1"/>
  <c r="J589" i="1" s="1"/>
  <c r="J588" i="1" s="1"/>
  <c r="J587" i="1"/>
  <c r="J586" i="1"/>
  <c r="J584" i="1"/>
  <c r="J583" i="1"/>
  <c r="J582" i="1"/>
  <c r="J581" i="1"/>
  <c r="J580" i="1"/>
  <c r="J579" i="1"/>
  <c r="J578" i="1"/>
  <c r="J577" i="1"/>
  <c r="J574" i="1"/>
  <c r="J573" i="1"/>
  <c r="J572" i="1"/>
  <c r="J571" i="1"/>
  <c r="J570" i="1"/>
  <c r="J569" i="1"/>
  <c r="J568" i="1"/>
  <c r="J567" i="1"/>
  <c r="J566" i="1"/>
  <c r="J563" i="1"/>
  <c r="J562" i="1" s="1"/>
  <c r="J561" i="1" s="1"/>
  <c r="J558" i="1"/>
  <c r="J555" i="1" s="1"/>
  <c r="J554" i="1" s="1"/>
  <c r="J553" i="1" s="1"/>
  <c r="J552" i="1" s="1"/>
  <c r="J557" i="1"/>
  <c r="J556" i="1"/>
  <c r="J551" i="1"/>
  <c r="J550" i="1" s="1"/>
  <c r="J549" i="1"/>
  <c r="J548" i="1" s="1"/>
  <c r="J546" i="1"/>
  <c r="J545" i="1"/>
  <c r="J544" i="1"/>
  <c r="J543" i="1" s="1"/>
  <c r="J542" i="1"/>
  <c r="J541" i="1"/>
  <c r="J540" i="1" s="1"/>
  <c r="J539" i="1"/>
  <c r="J538" i="1"/>
  <c r="J536" i="1"/>
  <c r="J535" i="1"/>
  <c r="J534" i="1"/>
  <c r="J533" i="1"/>
  <c r="J530" i="1"/>
  <c r="J529" i="1"/>
  <c r="J528" i="1"/>
  <c r="J527" i="1" s="1"/>
  <c r="J526" i="1" s="1"/>
  <c r="J525" i="1"/>
  <c r="J524" i="1"/>
  <c r="J523" i="1"/>
  <c r="J522" i="1" s="1"/>
  <c r="J521" i="1" s="1"/>
  <c r="J519" i="1"/>
  <c r="J518" i="1"/>
  <c r="J517" i="1"/>
  <c r="J516" i="1" s="1"/>
  <c r="J515" i="1"/>
  <c r="J514" i="1"/>
  <c r="J512" i="1"/>
  <c r="J511" i="1"/>
  <c r="J510" i="1" s="1"/>
  <c r="J509" i="1"/>
  <c r="J508" i="1"/>
  <c r="J507" i="1"/>
  <c r="J506" i="1"/>
  <c r="J501" i="1"/>
  <c r="J500" i="1" s="1"/>
  <c r="J499" i="1" s="1"/>
  <c r="J498" i="1" s="1"/>
  <c r="J497" i="1" s="1"/>
  <c r="J496" i="1"/>
  <c r="J495" i="1" s="1"/>
  <c r="J494" i="1"/>
  <c r="J493" i="1" s="1"/>
  <c r="J491" i="1"/>
  <c r="J490" i="1" s="1"/>
  <c r="J489" i="1"/>
  <c r="J488" i="1" s="1"/>
  <c r="J486" i="1"/>
  <c r="J485" i="1" s="1"/>
  <c r="J484" i="1"/>
  <c r="J483" i="1" s="1"/>
  <c r="J482" i="1"/>
  <c r="J481" i="1" s="1"/>
  <c r="J479" i="1"/>
  <c r="J478" i="1" s="1"/>
  <c r="J477" i="1"/>
  <c r="J476" i="1" s="1"/>
  <c r="J475" i="1"/>
  <c r="J474" i="1" s="1"/>
  <c r="J472" i="1"/>
  <c r="J471" i="1"/>
  <c r="J470" i="1"/>
  <c r="J469" i="1" s="1"/>
  <c r="J467" i="1"/>
  <c r="J466" i="1" s="1"/>
  <c r="J465" i="1"/>
  <c r="J464" i="1"/>
  <c r="J461" i="1"/>
  <c r="J460" i="1"/>
  <c r="J459" i="1"/>
  <c r="J458" i="1" s="1"/>
  <c r="J457" i="1"/>
  <c r="J456" i="1" s="1"/>
  <c r="J453" i="1"/>
  <c r="J452" i="1"/>
  <c r="J451" i="1"/>
  <c r="J450" i="1"/>
  <c r="J449" i="1" s="1"/>
  <c r="J448" i="1"/>
  <c r="J447" i="1"/>
  <c r="J446" i="1"/>
  <c r="J445" i="1" s="1"/>
  <c r="J443" i="1"/>
  <c r="J442" i="1" s="1"/>
  <c r="J441" i="1"/>
  <c r="J440" i="1"/>
  <c r="J439" i="1"/>
  <c r="J438" i="1" s="1"/>
  <c r="J436" i="1"/>
  <c r="J435" i="1" s="1"/>
  <c r="J434" i="1"/>
  <c r="J433" i="1" s="1"/>
  <c r="J432" i="1"/>
  <c r="J431" i="1" s="1"/>
  <c r="J430" i="1"/>
  <c r="J429" i="1" s="1"/>
  <c r="J427" i="1"/>
  <c r="J426" i="1" s="1"/>
  <c r="J425" i="1"/>
  <c r="J424" i="1" s="1"/>
  <c r="J423" i="1"/>
  <c r="J422" i="1" s="1"/>
  <c r="J419" i="1"/>
  <c r="J418" i="1" s="1"/>
  <c r="J417" i="1"/>
  <c r="J416" i="1" s="1"/>
  <c r="J415" i="1"/>
  <c r="J414" i="1" s="1"/>
  <c r="J412" i="1"/>
  <c r="J411" i="1"/>
  <c r="J410" i="1"/>
  <c r="J409" i="1" s="1"/>
  <c r="J408" i="1"/>
  <c r="J407" i="1"/>
  <c r="J406" i="1"/>
  <c r="J405" i="1" s="1"/>
  <c r="J402" i="1"/>
  <c r="J401" i="1" s="1"/>
  <c r="J400" i="1"/>
  <c r="J399" i="1"/>
  <c r="J397" i="1"/>
  <c r="J395" i="1" s="1"/>
  <c r="J396" i="1"/>
  <c r="J394" i="1"/>
  <c r="J393" i="1" s="1"/>
  <c r="J392" i="1"/>
  <c r="J391" i="1" s="1"/>
  <c r="J390" i="1" s="1"/>
  <c r="J389" i="1"/>
  <c r="J388" i="1"/>
  <c r="J387" i="1"/>
  <c r="J386" i="1"/>
  <c r="J385" i="1" s="1"/>
  <c r="J384" i="1"/>
  <c r="J383" i="1"/>
  <c r="J381" i="1"/>
  <c r="J379" i="1" s="1"/>
  <c r="J380" i="1"/>
  <c r="J378" i="1"/>
  <c r="J377" i="1" s="1"/>
  <c r="J376" i="1"/>
  <c r="J375" i="1" s="1"/>
  <c r="J374" i="1"/>
  <c r="J373" i="1" s="1"/>
  <c r="J371" i="1"/>
  <c r="J370" i="1" s="1"/>
  <c r="J369" i="1"/>
  <c r="J368" i="1" s="1"/>
  <c r="J366" i="1"/>
  <c r="J365" i="1"/>
  <c r="J363" i="1"/>
  <c r="J362" i="1" s="1"/>
  <c r="J361" i="1"/>
  <c r="J360" i="1"/>
  <c r="J358" i="1"/>
  <c r="J357" i="1" s="1"/>
  <c r="J356" i="1"/>
  <c r="J355" i="1" s="1"/>
  <c r="J354" i="1" s="1"/>
  <c r="J353" i="1"/>
  <c r="J352" i="1"/>
  <c r="J351" i="1"/>
  <c r="J350" i="1"/>
  <c r="J349" i="1" s="1"/>
  <c r="J348" i="1"/>
  <c r="J347" i="1"/>
  <c r="J345" i="1"/>
  <c r="J344" i="1" s="1"/>
  <c r="J343" i="1"/>
  <c r="J342" i="1" s="1"/>
  <c r="J339" i="1"/>
  <c r="J338" i="1"/>
  <c r="J337" i="1"/>
  <c r="J336" i="1"/>
  <c r="J335" i="1" s="1"/>
  <c r="J334" i="1"/>
  <c r="J333" i="1"/>
  <c r="J332" i="1" s="1"/>
  <c r="J331" i="1"/>
  <c r="J330" i="1"/>
  <c r="J329" i="1"/>
  <c r="J328" i="1"/>
  <c r="J327" i="1" s="1"/>
  <c r="J325" i="1"/>
  <c r="J324" i="1" s="1"/>
  <c r="J323" i="1"/>
  <c r="J322" i="1"/>
  <c r="J321" i="1"/>
  <c r="J320" i="1"/>
  <c r="J319" i="1"/>
  <c r="J318" i="1"/>
  <c r="J317" i="1"/>
  <c r="J316" i="1"/>
  <c r="J315" i="1"/>
  <c r="J312" i="1"/>
  <c r="J311" i="1"/>
  <c r="J310" i="1"/>
  <c r="J309" i="1"/>
  <c r="J308" i="1"/>
  <c r="J307" i="1"/>
  <c r="J305" i="1"/>
  <c r="J304" i="1"/>
  <c r="J303" i="1" s="1"/>
  <c r="J301" i="1"/>
  <c r="J300" i="1"/>
  <c r="J297" i="1" s="1"/>
  <c r="J299" i="1"/>
  <c r="J298" i="1"/>
  <c r="J296" i="1"/>
  <c r="J294" i="1" s="1"/>
  <c r="J295" i="1"/>
  <c r="J293" i="1"/>
  <c r="J292" i="1" s="1"/>
  <c r="J291" i="1"/>
  <c r="J290" i="1"/>
  <c r="J289" i="1"/>
  <c r="J288" i="1"/>
  <c r="J285" i="1"/>
  <c r="J284" i="1"/>
  <c r="J283" i="1"/>
  <c r="J282" i="1"/>
  <c r="J280" i="1"/>
  <c r="J279" i="1"/>
  <c r="J277" i="1"/>
  <c r="J276" i="1" s="1"/>
  <c r="J275" i="1"/>
  <c r="J274" i="1"/>
  <c r="J273" i="1"/>
  <c r="J272" i="1"/>
  <c r="J271" i="1"/>
  <c r="J268" i="1"/>
  <c r="J267" i="1"/>
  <c r="J265" i="1"/>
  <c r="J264" i="1"/>
  <c r="J263" i="1" s="1"/>
  <c r="J262" i="1"/>
  <c r="J261" i="1"/>
  <c r="J260" i="1"/>
  <c r="J259" i="1"/>
  <c r="J258" i="1"/>
  <c r="J257" i="1"/>
  <c r="J256" i="1" s="1"/>
  <c r="J255" i="1"/>
  <c r="J254" i="1"/>
  <c r="J253" i="1"/>
  <c r="J252" i="1"/>
  <c r="J249" i="1" s="1"/>
  <c r="J251" i="1"/>
  <c r="J250" i="1"/>
  <c r="J247" i="1"/>
  <c r="J246" i="1"/>
  <c r="J245" i="1" s="1"/>
  <c r="J244" i="1"/>
  <c r="J243" i="1"/>
  <c r="J241" i="1"/>
  <c r="J240" i="1"/>
  <c r="J239" i="1"/>
  <c r="J237" i="1"/>
  <c r="J236" i="1"/>
  <c r="J235" i="1"/>
  <c r="J234" i="1"/>
  <c r="J233" i="1"/>
  <c r="J232" i="1" s="1"/>
  <c r="J230" i="1"/>
  <c r="J229" i="1"/>
  <c r="J228" i="1" s="1"/>
  <c r="J227" i="1"/>
  <c r="J226" i="1"/>
  <c r="J225" i="1" s="1"/>
  <c r="J224" i="1"/>
  <c r="J223" i="1"/>
  <c r="J222" i="1"/>
  <c r="J221" i="1" s="1"/>
  <c r="J220" i="1"/>
  <c r="J219" i="1"/>
  <c r="J218" i="1"/>
  <c r="J217" i="1"/>
  <c r="J216" i="1"/>
  <c r="J213" i="1"/>
  <c r="J212" i="1" s="1"/>
  <c r="J211" i="1"/>
  <c r="J210" i="1" s="1"/>
  <c r="J209" i="1"/>
  <c r="J208" i="1" s="1"/>
  <c r="J207" i="1"/>
  <c r="J206" i="1"/>
  <c r="J202" i="1"/>
  <c r="J201" i="1"/>
  <c r="J200" i="1"/>
  <c r="J199" i="1" s="1"/>
  <c r="J198" i="1" s="1"/>
  <c r="J197" i="1" s="1"/>
  <c r="J196" i="1" s="1"/>
  <c r="J195" i="1"/>
  <c r="J194" i="1" s="1"/>
  <c r="J193" i="1" s="1"/>
  <c r="J192" i="1" s="1"/>
  <c r="J191" i="1"/>
  <c r="J190" i="1"/>
  <c r="J189" i="1"/>
  <c r="J188" i="1"/>
  <c r="J186" i="1"/>
  <c r="J185" i="1"/>
  <c r="J184" i="1" s="1"/>
  <c r="J183" i="1"/>
  <c r="J182" i="1"/>
  <c r="J181" i="1"/>
  <c r="J180" i="1" s="1"/>
  <c r="J179" i="1"/>
  <c r="J178" i="1"/>
  <c r="J177" i="1"/>
  <c r="J176" i="1"/>
  <c r="J173" i="1"/>
  <c r="J172" i="1" s="1"/>
  <c r="J171" i="1" s="1"/>
  <c r="J170" i="1"/>
  <c r="J169" i="1"/>
  <c r="J168" i="1"/>
  <c r="J167" i="1" s="1"/>
  <c r="J166" i="1"/>
  <c r="J165" i="1"/>
  <c r="J163" i="1"/>
  <c r="J162" i="1"/>
  <c r="J161" i="1"/>
  <c r="J160" i="1"/>
  <c r="J159" i="1"/>
  <c r="J158" i="1"/>
  <c r="J157" i="1"/>
  <c r="J156" i="1" s="1"/>
  <c r="J154" i="1"/>
  <c r="J153" i="1"/>
  <c r="J152" i="1" s="1"/>
  <c r="J151" i="1"/>
  <c r="J150" i="1" s="1"/>
  <c r="J149" i="1"/>
  <c r="J148" i="1"/>
  <c r="J147" i="1"/>
  <c r="J146" i="1"/>
  <c r="J145" i="1"/>
  <c r="J143" i="1"/>
  <c r="J142" i="1"/>
  <c r="J141" i="1"/>
  <c r="J140" i="1"/>
  <c r="J139" i="1" s="1"/>
  <c r="J138" i="1"/>
  <c r="J137" i="1"/>
  <c r="J136" i="1"/>
  <c r="J135" i="1"/>
  <c r="J134" i="1" s="1"/>
  <c r="J133" i="1" s="1"/>
  <c r="J130" i="1"/>
  <c r="J129" i="1"/>
  <c r="J128" i="1" s="1"/>
  <c r="J127" i="1" s="1"/>
  <c r="J126" i="1" s="1"/>
  <c r="J125" i="1"/>
  <c r="J124" i="1" s="1"/>
  <c r="J123" i="1" s="1"/>
  <c r="J122" i="1"/>
  <c r="J121" i="1" s="1"/>
  <c r="J120" i="1"/>
  <c r="J119" i="1" s="1"/>
  <c r="J118" i="1"/>
  <c r="J117" i="1"/>
  <c r="J115" i="1"/>
  <c r="J114" i="1"/>
  <c r="J113" i="1"/>
  <c r="J112" i="1" s="1"/>
  <c r="J111" i="1"/>
  <c r="J110" i="1" s="1"/>
  <c r="J109" i="1"/>
  <c r="J108" i="1" s="1"/>
  <c r="J107" i="1"/>
  <c r="J106" i="1" s="1"/>
  <c r="J104" i="1"/>
  <c r="J103" i="1" s="1"/>
  <c r="J102" i="1"/>
  <c r="J101" i="1" s="1"/>
  <c r="J100" i="1" s="1"/>
  <c r="J98" i="1"/>
  <c r="J97" i="1"/>
  <c r="J96" i="1"/>
  <c r="J95" i="1"/>
  <c r="J93" i="1"/>
  <c r="J92" i="1" s="1"/>
  <c r="J90" i="1"/>
  <c r="J89" i="1"/>
  <c r="J88" i="1"/>
  <c r="J87" i="1"/>
  <c r="J86" i="1"/>
  <c r="J85" i="1"/>
  <c r="J84" i="1" s="1"/>
  <c r="J83" i="1" s="1"/>
  <c r="J82" i="1"/>
  <c r="J81" i="1"/>
  <c r="J80" i="1"/>
  <c r="J79" i="1" s="1"/>
  <c r="J78" i="1"/>
  <c r="J77" i="1" s="1"/>
  <c r="J76" i="1" s="1"/>
  <c r="J75" i="1"/>
  <c r="J74" i="1" s="1"/>
  <c r="J73" i="1"/>
  <c r="J72" i="1" s="1"/>
  <c r="J71" i="1"/>
  <c r="J70" i="1" s="1"/>
  <c r="J68" i="1"/>
  <c r="J67" i="1" s="1"/>
  <c r="J66" i="1"/>
  <c r="J65" i="1"/>
  <c r="J64" i="1"/>
  <c r="J63" i="1" s="1"/>
  <c r="J59" i="1"/>
  <c r="J58" i="1" s="1"/>
  <c r="J57" i="1"/>
  <c r="J56" i="1" s="1"/>
  <c r="J52" i="1"/>
  <c r="J51" i="1" s="1"/>
  <c r="J50" i="1"/>
  <c r="J49" i="1" s="1"/>
  <c r="J48" i="1"/>
  <c r="J47" i="1" s="1"/>
  <c r="J45" i="1"/>
  <c r="J44" i="1" s="1"/>
  <c r="J43" i="1"/>
  <c r="J42" i="1" s="1"/>
  <c r="J41" i="1"/>
  <c r="J40" i="1" s="1"/>
  <c r="J38" i="1"/>
  <c r="J37" i="1"/>
  <c r="J36" i="1"/>
  <c r="J35" i="1" s="1"/>
  <c r="J34" i="1"/>
  <c r="J33" i="1" s="1"/>
  <c r="J32" i="1" s="1"/>
  <c r="J31" i="1"/>
  <c r="J30" i="1" s="1"/>
  <c r="J29" i="1"/>
  <c r="J28" i="1" s="1"/>
  <c r="J27" i="1"/>
  <c r="J26" i="1" s="1"/>
  <c r="J22" i="1"/>
  <c r="J21" i="1"/>
  <c r="J20" i="1" s="1"/>
  <c r="J19" i="1" s="1"/>
  <c r="J9" i="1" s="1"/>
  <c r="J18" i="1"/>
  <c r="J17" i="1" s="1"/>
  <c r="J16" i="1" s="1"/>
  <c r="J11" i="1" s="1"/>
  <c r="J15" i="1"/>
  <c r="J14" i="1"/>
  <c r="J13" i="1"/>
  <c r="J281" i="1" l="1"/>
  <c r="J455" i="1"/>
  <c r="J454" i="1" s="1"/>
  <c r="J492" i="1"/>
  <c r="J666" i="1"/>
  <c r="J25" i="1"/>
  <c r="J39" i="1"/>
  <c r="J94" i="1"/>
  <c r="J164" i="1"/>
  <c r="J270" i="1"/>
  <c r="J314" i="1"/>
  <c r="J313" i="1" s="1"/>
  <c r="J468" i="1"/>
  <c r="J513" i="1"/>
  <c r="J532" i="1"/>
  <c r="J531" i="1" s="1"/>
  <c r="J537" i="1"/>
  <c r="J547" i="1"/>
  <c r="J576" i="1"/>
  <c r="J585" i="1"/>
  <c r="J621" i="1"/>
  <c r="J620" i="1" s="1"/>
  <c r="J653" i="1"/>
  <c r="J652" i="1" s="1"/>
  <c r="J731" i="1"/>
  <c r="J730" i="1" s="1"/>
  <c r="J729" i="1" s="1"/>
  <c r="J738" i="1"/>
  <c r="J737" i="1" s="1"/>
  <c r="J736" i="1" s="1"/>
  <c r="J745" i="1"/>
  <c r="J744" i="1" s="1"/>
  <c r="J743" i="1" s="1"/>
  <c r="J783" i="1"/>
  <c r="J794" i="1"/>
  <c r="J810" i="1"/>
  <c r="J819" i="1"/>
  <c r="J818" i="1" s="1"/>
  <c r="J817" i="1" s="1"/>
  <c r="J824" i="1"/>
  <c r="J847" i="1"/>
  <c r="J846" i="1" s="1"/>
  <c r="J886" i="1"/>
  <c r="J885" i="1" s="1"/>
  <c r="J884" i="1" s="1"/>
  <c r="J910" i="1"/>
  <c r="J909" i="1" s="1"/>
  <c r="J487" i="1"/>
  <c r="J175" i="1"/>
  <c r="J242" i="1"/>
  <c r="J266" i="1"/>
  <c r="J278" i="1"/>
  <c r="J306" i="1"/>
  <c r="J367" i="1"/>
  <c r="J505" i="1"/>
  <c r="J702" i="1"/>
  <c r="J701" i="1" s="1"/>
  <c r="J700" i="1" s="1"/>
  <c r="J842" i="1"/>
  <c r="J841" i="1" s="1"/>
  <c r="J46" i="1"/>
  <c r="J187" i="1"/>
  <c r="J205" i="1"/>
  <c r="J215" i="1"/>
  <c r="J214" i="1" s="1"/>
  <c r="J238" i="1"/>
  <c r="J287" i="1"/>
  <c r="J286" i="1" s="1"/>
  <c r="J302" i="1"/>
  <c r="J364" i="1"/>
  <c r="J372" i="1"/>
  <c r="J413" i="1"/>
  <c r="J421" i="1"/>
  <c r="J428" i="1"/>
  <c r="J463" i="1"/>
  <c r="J473" i="1"/>
  <c r="J480" i="1"/>
  <c r="J565" i="1"/>
  <c r="J564" i="1" s="1"/>
  <c r="J592" i="1"/>
  <c r="J591" i="1" s="1"/>
  <c r="J646" i="1"/>
  <c r="J645" i="1" s="1"/>
  <c r="J690" i="1"/>
  <c r="J689" i="1" s="1"/>
  <c r="J776" i="1"/>
  <c r="J787" i="1"/>
  <c r="J852" i="1"/>
  <c r="J851" i="1" s="1"/>
  <c r="J858" i="1"/>
  <c r="J857" i="1" s="1"/>
  <c r="J856" i="1" s="1"/>
  <c r="J915" i="1"/>
  <c r="J235" i="3"/>
  <c r="J124" i="3"/>
  <c r="J228" i="3"/>
  <c r="J326" i="3"/>
  <c r="J304" i="3"/>
  <c r="J136" i="3"/>
  <c r="J200" i="3"/>
  <c r="J485" i="3"/>
  <c r="J509" i="3"/>
  <c r="J515" i="3"/>
  <c r="J128" i="3"/>
  <c r="J204" i="3"/>
  <c r="J339" i="3"/>
  <c r="J250" i="3"/>
  <c r="J482" i="3"/>
  <c r="J77" i="3"/>
  <c r="J133" i="3"/>
  <c r="J156" i="3"/>
  <c r="J214" i="3"/>
  <c r="J266" i="3"/>
  <c r="J278" i="3"/>
  <c r="J452" i="3"/>
  <c r="J494" i="3"/>
  <c r="J493" i="3" s="1"/>
  <c r="J152" i="3"/>
  <c r="J519" i="3"/>
  <c r="J193" i="3"/>
  <c r="J299" i="3"/>
  <c r="J459" i="3"/>
  <c r="J393" i="3"/>
  <c r="J445" i="3"/>
  <c r="J41" i="3"/>
  <c r="J147" i="3"/>
  <c r="J187" i="3"/>
  <c r="J197" i="3"/>
  <c r="J217" i="3"/>
  <c r="J238" i="3"/>
  <c r="J307" i="3"/>
  <c r="J323" i="3"/>
  <c r="J318" i="3" s="1"/>
  <c r="J488" i="3"/>
  <c r="J512" i="3"/>
  <c r="J527" i="3"/>
  <c r="J526" i="3" s="1"/>
  <c r="J525" i="3" s="1"/>
  <c r="J524" i="3" s="1"/>
  <c r="B536" i="3"/>
  <c r="J56" i="3"/>
  <c r="J55" i="3" s="1"/>
  <c r="J66" i="3"/>
  <c r="J63" i="3" s="1"/>
  <c r="J113" i="3"/>
  <c r="J139" i="3"/>
  <c r="J159" i="3"/>
  <c r="J210" i="3"/>
  <c r="J253" i="3"/>
  <c r="J259" i="3"/>
  <c r="J269" i="3"/>
  <c r="J275" i="3"/>
  <c r="J286" i="3"/>
  <c r="J336" i="3"/>
  <c r="J331" i="3" s="1"/>
  <c r="J351" i="3"/>
  <c r="J344" i="3" s="1"/>
  <c r="J359" i="3"/>
  <c r="J354" i="3" s="1"/>
  <c r="J367" i="3"/>
  <c r="J362" i="3" s="1"/>
  <c r="J435" i="3"/>
  <c r="J477" i="3"/>
  <c r="J499" i="3"/>
  <c r="J498" i="3" s="1"/>
  <c r="J18" i="3"/>
  <c r="J106" i="3"/>
  <c r="J117" i="3"/>
  <c r="J177" i="3"/>
  <c r="J221" i="3"/>
  <c r="J220" i="3" s="1"/>
  <c r="J242" i="3"/>
  <c r="J293" i="3"/>
  <c r="J400" i="3"/>
  <c r="J409" i="3"/>
  <c r="J440" i="3"/>
  <c r="J504" i="3"/>
  <c r="J14" i="2"/>
  <c r="J20" i="2"/>
  <c r="J451" i="2"/>
  <c r="J450" i="2" s="1"/>
  <c r="J449" i="2" s="1"/>
  <c r="J366" i="2"/>
  <c r="J365" i="2" s="1"/>
  <c r="J422" i="2"/>
  <c r="J421" i="2" s="1"/>
  <c r="J186" i="2"/>
  <c r="J86" i="2"/>
  <c r="J119" i="2"/>
  <c r="J129" i="2"/>
  <c r="J163" i="2"/>
  <c r="J167" i="2"/>
  <c r="J166" i="2" s="1"/>
  <c r="J406" i="2"/>
  <c r="J405" i="2" s="1"/>
  <c r="J70" i="2"/>
  <c r="J95" i="2"/>
  <c r="J180" i="2"/>
  <c r="J214" i="2"/>
  <c r="J373" i="2"/>
  <c r="J372" i="2" s="1"/>
  <c r="J410" i="2"/>
  <c r="J409" i="2" s="1"/>
  <c r="J136" i="2"/>
  <c r="J155" i="2"/>
  <c r="J327" i="2"/>
  <c r="J326" i="2" s="1"/>
  <c r="J77" i="2"/>
  <c r="J243" i="2"/>
  <c r="J267" i="2"/>
  <c r="J352" i="2"/>
  <c r="J351" i="2" s="1"/>
  <c r="J33" i="2"/>
  <c r="J51" i="2"/>
  <c r="J102" i="2"/>
  <c r="J231" i="2"/>
  <c r="J230" i="2" s="1"/>
  <c r="J235" i="2"/>
  <c r="J528" i="2"/>
  <c r="J527" i="2" s="1"/>
  <c r="J7" i="2"/>
  <c r="J81" i="2"/>
  <c r="J114" i="2"/>
  <c r="J146" i="2"/>
  <c r="J262" i="2"/>
  <c r="J270" i="2"/>
  <c r="J320" i="2"/>
  <c r="J319" i="2" s="1"/>
  <c r="J388" i="2"/>
  <c r="J387" i="2" s="1"/>
  <c r="J386" i="2" s="1"/>
  <c r="J436" i="2"/>
  <c r="J435" i="2" s="1"/>
  <c r="J490" i="2"/>
  <c r="J40" i="2"/>
  <c r="J39" i="2" s="1"/>
  <c r="J45" i="2"/>
  <c r="J90" i="2"/>
  <c r="J108" i="2"/>
  <c r="J132" i="2"/>
  <c r="J175" i="2"/>
  <c r="J273" i="2"/>
  <c r="J296" i="2"/>
  <c r="J305" i="2"/>
  <c r="J377" i="2"/>
  <c r="J376" i="2" s="1"/>
  <c r="J395" i="2"/>
  <c r="J394" i="2" s="1"/>
  <c r="J62" i="2"/>
  <c r="J125" i="2"/>
  <c r="J192" i="2"/>
  <c r="J195" i="2"/>
  <c r="J200" i="2"/>
  <c r="J203" i="2"/>
  <c r="J207" i="2"/>
  <c r="J250" i="2"/>
  <c r="J276" i="2"/>
  <c r="J285" i="2"/>
  <c r="J284" i="2" s="1"/>
  <c r="J312" i="2"/>
  <c r="J311" i="2" s="1"/>
  <c r="J341" i="2"/>
  <c r="J340" i="2" s="1"/>
  <c r="J347" i="2"/>
  <c r="J346" i="2" s="1"/>
  <c r="J359" i="2"/>
  <c r="J358" i="2" s="1"/>
  <c r="J440" i="2"/>
  <c r="J439" i="2" s="1"/>
  <c r="J458" i="2"/>
  <c r="J457" i="2" s="1"/>
  <c r="J456" i="2" s="1"/>
  <c r="J465" i="2"/>
  <c r="J464" i="2" s="1"/>
  <c r="J463" i="2" s="1"/>
  <c r="J481" i="2"/>
  <c r="J509" i="2"/>
  <c r="J34" i="3"/>
  <c r="J370" i="3"/>
  <c r="J48" i="3"/>
  <c r="J88" i="3"/>
  <c r="J170" i="3"/>
  <c r="J169" i="3" s="1"/>
  <c r="J168" i="3" s="1"/>
  <c r="J385" i="3"/>
  <c r="J464" i="3"/>
  <c r="J8" i="3"/>
  <c r="J13" i="3"/>
  <c r="J25" i="3"/>
  <c r="J72" i="3"/>
  <c r="J376" i="3"/>
  <c r="J416" i="3"/>
  <c r="J427" i="3"/>
  <c r="J426" i="3" s="1"/>
  <c r="J36" i="2"/>
  <c r="J189" i="2"/>
  <c r="J224" i="2"/>
  <c r="J253" i="2"/>
  <c r="J23" i="2"/>
  <c r="J54" i="2"/>
  <c r="J221" i="2"/>
  <c r="J240" i="2"/>
  <c r="J474" i="2"/>
  <c r="J48" i="2"/>
  <c r="J218" i="2"/>
  <c r="J246" i="2"/>
  <c r="J522" i="2"/>
  <c r="J521" i="2" s="1"/>
  <c r="J55" i="1"/>
  <c r="J54" i="1" s="1"/>
  <c r="J53" i="1" s="1"/>
  <c r="B955" i="1"/>
  <c r="J91" i="1"/>
  <c r="J105" i="1"/>
  <c r="J99" i="1" s="1"/>
  <c r="J462" i="1"/>
  <c r="J763" i="1"/>
  <c r="J762" i="1" s="1"/>
  <c r="J761" i="1" s="1"/>
  <c r="J775" i="1"/>
  <c r="J774" i="1" s="1"/>
  <c r="J773" i="1" s="1"/>
  <c r="J772" i="1" s="1"/>
  <c r="J755" i="1" s="1"/>
  <c r="J174" i="1"/>
  <c r="J248" i="1"/>
  <c r="J346" i="1"/>
  <c r="J382" i="1"/>
  <c r="J398" i="1"/>
  <c r="J504" i="1"/>
  <c r="J665" i="1"/>
  <c r="J664" i="1" s="1"/>
  <c r="B954" i="1"/>
  <c r="J62" i="1"/>
  <c r="J69" i="1"/>
  <c r="J116" i="1"/>
  <c r="J144" i="1"/>
  <c r="J155" i="1"/>
  <c r="J231" i="1"/>
  <c r="J326" i="1"/>
  <c r="J359" i="1"/>
  <c r="J404" i="1"/>
  <c r="J403" i="1" s="1"/>
  <c r="J437" i="1"/>
  <c r="J420" i="1" s="1"/>
  <c r="J444" i="1"/>
  <c r="J520" i="1"/>
  <c r="J931" i="1"/>
  <c r="J930" i="1" s="1"/>
  <c r="J941" i="1"/>
  <c r="J940" i="1" s="1"/>
  <c r="J61" i="1" l="1"/>
  <c r="J60" i="1" s="1"/>
  <c r="J132" i="1"/>
  <c r="J131" i="1" s="1"/>
  <c r="J728" i="1"/>
  <c r="J575" i="1"/>
  <c r="J560" i="1" s="1"/>
  <c r="J559" i="1" s="1"/>
  <c r="J269" i="1"/>
  <c r="J204" i="1" s="1"/>
  <c r="J203" i="1" s="1"/>
  <c r="J8" i="1" s="1"/>
  <c r="J24" i="1"/>
  <c r="J23" i="1" s="1"/>
  <c r="J476" i="3"/>
  <c r="J274" i="3"/>
  <c r="J116" i="3"/>
  <c r="J298" i="3"/>
  <c r="J492" i="3"/>
  <c r="J531" i="3"/>
  <c r="J258" i="3"/>
  <c r="J186" i="3"/>
  <c r="J503" i="3"/>
  <c r="J475" i="3" s="1"/>
  <c r="J474" i="3" s="1"/>
  <c r="J203" i="3"/>
  <c r="J127" i="3"/>
  <c r="J434" i="3"/>
  <c r="J285" i="3"/>
  <c r="J375" i="3"/>
  <c r="J71" i="3"/>
  <c r="J7" i="3"/>
  <c r="J146" i="3"/>
  <c r="J392" i="3"/>
  <c r="J241" i="3"/>
  <c r="J105" i="3"/>
  <c r="J420" i="2"/>
  <c r="J385" i="2" s="1"/>
  <c r="J384" i="2" s="1"/>
  <c r="J206" i="2"/>
  <c r="J80" i="2"/>
  <c r="J272" i="2"/>
  <c r="J162" i="2"/>
  <c r="J69" i="2"/>
  <c r="J135" i="2"/>
  <c r="J89" i="2"/>
  <c r="J448" i="2"/>
  <c r="J154" i="2"/>
  <c r="J261" i="2"/>
  <c r="J145" i="2"/>
  <c r="J107" i="2"/>
  <c r="J234" i="2"/>
  <c r="J480" i="2"/>
  <c r="J479" i="2" s="1"/>
  <c r="J118" i="2"/>
  <c r="J174" i="2"/>
  <c r="J217" i="2"/>
  <c r="J61" i="2"/>
  <c r="J295" i="2"/>
  <c r="J280" i="2" s="1"/>
  <c r="J279" i="2" s="1"/>
  <c r="B535" i="3"/>
  <c r="B537" i="3" s="1"/>
  <c r="J33" i="3"/>
  <c r="J32" i="3" s="1"/>
  <c r="B956" i="1"/>
  <c r="J503" i="1"/>
  <c r="J502" i="1" s="1"/>
  <c r="J532" i="3" l="1"/>
  <c r="J176" i="3"/>
  <c r="J175" i="3" s="1"/>
  <c r="J104" i="3"/>
  <c r="J103" i="3" s="1"/>
  <c r="J533" i="2"/>
  <c r="J60" i="2"/>
  <c r="J951" i="1"/>
  <c r="J7" i="1"/>
  <c r="G143" i="4"/>
  <c r="G144" i="4"/>
</calcChain>
</file>

<file path=xl/sharedStrings.xml><?xml version="1.0" encoding="utf-8"?>
<sst xmlns="http://schemas.openxmlformats.org/spreadsheetml/2006/main" count="11895" uniqueCount="1048">
  <si>
    <t>RENCANA KERJA DAN ANGGARAN KEMENTERIAN / LEMBAGA</t>
  </si>
  <si>
    <t>UIN MAULANA MALIK IBRAHIM MALANG</t>
  </si>
  <si>
    <t>TAHUN ANGGARAN 2013</t>
  </si>
  <si>
    <t>PBJ</t>
  </si>
  <si>
    <t>SWAKELOLA</t>
  </si>
  <si>
    <t>KODE</t>
  </si>
  <si>
    <t>URAIAN</t>
  </si>
  <si>
    <t>VOLUME</t>
  </si>
  <si>
    <t>HARGA SATUAN</t>
  </si>
  <si>
    <t>JUMLAH</t>
  </si>
  <si>
    <t>KET</t>
  </si>
  <si>
    <t>025.04.07</t>
  </si>
  <si>
    <t>Program Pendidikan Islam</t>
  </si>
  <si>
    <t/>
  </si>
  <si>
    <t>2132</t>
  </si>
  <si>
    <t>Peningkatan Akses, Mutu, Kesejahteraan dan Subsidi Pendidikan Tinggi Islam</t>
  </si>
  <si>
    <t>2132.005</t>
  </si>
  <si>
    <t>Perpustakaan PTAI yang memenuhi standar</t>
  </si>
  <si>
    <t>unit</t>
  </si>
  <si>
    <t>2132.005.004</t>
  </si>
  <si>
    <t>Perpustakaan Kantor Pusat_(BOP)</t>
  </si>
  <si>
    <t xml:space="preserve">   011</t>
  </si>
  <si>
    <t>Perpustakaan</t>
  </si>
  <si>
    <t xml:space="preserve">      A</t>
  </si>
  <si>
    <t>Pengadaan Buku</t>
  </si>
  <si>
    <t xml:space="preserve">     536111</t>
  </si>
  <si>
    <t>Belanja Modal Lainnya</t>
  </si>
  <si>
    <t>RM</t>
  </si>
  <si>
    <t xml:space="preserve">    -     Pengadaan Buku Perputakaan</t>
  </si>
  <si>
    <t>PKT</t>
  </si>
  <si>
    <t>*</t>
  </si>
  <si>
    <t>lelang</t>
  </si>
  <si>
    <t xml:space="preserve">    -     Administrasi Pengadaan</t>
  </si>
  <si>
    <t xml:space="preserve">      B</t>
  </si>
  <si>
    <t>Biaya Operasional untuk Perpustakaan</t>
  </si>
  <si>
    <t xml:space="preserve">     521211</t>
  </si>
  <si>
    <t>Belanja Bahan</t>
  </si>
  <si>
    <t xml:space="preserve">    -     Biaya bahan untuk perpustakaan</t>
  </si>
  <si>
    <t>2132.005.006</t>
  </si>
  <si>
    <t>Buku Pada PKPBI_(BOP)</t>
  </si>
  <si>
    <t xml:space="preserve">   012</t>
  </si>
  <si>
    <t>Peningkatan Sarana Mutu Pendidikan PKPBI</t>
  </si>
  <si>
    <t xml:space="preserve">    -     Pengadaan Buku</t>
  </si>
  <si>
    <t>2132.006</t>
  </si>
  <si>
    <t>Model Pengabdian kepada Masyarakat Berbasis program yang bermutu</t>
  </si>
  <si>
    <t>Dok</t>
  </si>
  <si>
    <t>2132.006.001</t>
  </si>
  <si>
    <t>PEMBINAAN DAN PENGEMBANGAN PENGABDIAN KEPADA MASYARAKAT</t>
  </si>
  <si>
    <t>sw</t>
  </si>
  <si>
    <t>Pembinaan Pengabdian Terhadap Masyarakat</t>
  </si>
  <si>
    <t xml:space="preserve">    -     Biaya untuk belanja bahan kegiatan pengabdian masyarakat</t>
  </si>
  <si>
    <t xml:space="preserve">     521213</t>
  </si>
  <si>
    <t>Honor Output Kegiatan</t>
  </si>
  <si>
    <t xml:space="preserve">    -     Honor yang terkait dengan Pengabdian Masyarakat</t>
  </si>
  <si>
    <t xml:space="preserve">     522151</t>
  </si>
  <si>
    <t>Belanja Jasa Profesi</t>
  </si>
  <si>
    <t xml:space="preserve">    -     Narasumber</t>
  </si>
  <si>
    <t>OJ</t>
  </si>
  <si>
    <t>Sosialisasi Peningkatan Kualitas Produk Hasil Pendampingan Masyarakat Miskin Perkotaan di Kota Malang_(BOP)</t>
  </si>
  <si>
    <t xml:space="preserve">    -     Belanja Bahan Sosialisasi</t>
  </si>
  <si>
    <t>KEG</t>
  </si>
  <si>
    <t xml:space="preserve">    -     Honor yang terkait dengan output kegiatan</t>
  </si>
  <si>
    <t xml:space="preserve">    -     Jasa Profesi</t>
  </si>
  <si>
    <t xml:space="preserve">   013</t>
  </si>
  <si>
    <t>Workshop Penguatan Indikaator Keluaran Pengabdian Masyarakat Ulul Albab_(BOP)</t>
  </si>
  <si>
    <t xml:space="preserve">    -     Belanja Bahan Workshop</t>
  </si>
  <si>
    <t xml:space="preserve">   014</t>
  </si>
  <si>
    <t>Sosialisasi Pengabdian Masyarakat Tematik Podaya Berbasis Masjid_(BOP)</t>
  </si>
  <si>
    <t>2132.007</t>
  </si>
  <si>
    <t>Sarana Prasarana Pendidikan Tinggi Agama Islam yang memenuhi standar</t>
  </si>
  <si>
    <t>2132.007.001</t>
  </si>
  <si>
    <t>Tersedianya Sarana dan Prasarana Pendidikan Tinggi Agama Islam</t>
  </si>
  <si>
    <t xml:space="preserve">   020</t>
  </si>
  <si>
    <t>Universitas</t>
  </si>
  <si>
    <t xml:space="preserve">     537112</t>
  </si>
  <si>
    <t>Belanja Modal Peralatan dan Mesin</t>
  </si>
  <si>
    <t>PNBP</t>
  </si>
  <si>
    <t xml:space="preserve">    -     Biaya modal peralatan dan mesin</t>
  </si>
  <si>
    <t xml:space="preserve">     537115</t>
  </si>
  <si>
    <t>Belanja Modal Fisik Lainnya</t>
  </si>
  <si>
    <t xml:space="preserve">    -     Belanja modal fisik lainnya</t>
  </si>
  <si>
    <t>2132.008</t>
  </si>
  <si>
    <t>Penelitian yang bermutu</t>
  </si>
  <si>
    <t>2132.008.001</t>
  </si>
  <si>
    <t>Peningkatan Mutu Penelitian</t>
  </si>
  <si>
    <t>Risest Dosen Muda / DM</t>
  </si>
  <si>
    <t xml:space="preserve">    -     Belanja bahan untuk Riset Dosen Muda</t>
  </si>
  <si>
    <t xml:space="preserve">    -     Honorarium Penunjang Penelitian/ Perekayasaan</t>
  </si>
  <si>
    <t xml:space="preserve">     524119</t>
  </si>
  <si>
    <t>Belanja Perjalanan Lainnya</t>
  </si>
  <si>
    <t xml:space="preserve">    -     Biaya perjalanan untuk Riset Dosen Muda</t>
  </si>
  <si>
    <t>Peningkatan Penelitian / Riset Dasar (RD)</t>
  </si>
  <si>
    <t xml:space="preserve">    -     Belanja bahan untuk Dosen Riset Dasar</t>
  </si>
  <si>
    <t xml:space="preserve">    -     Biaya perjalanan untuk Riset Dosen Riset Dasar</t>
  </si>
  <si>
    <t>Peningkatan Penelitian / Riset Terapan (RT)</t>
  </si>
  <si>
    <t xml:space="preserve">    -     Belanja bahan untuk Dosen Riset Terapan</t>
  </si>
  <si>
    <t>Rapat Dalam Kantor untuk Kegiatan Seleksi Proposal Penelitian</t>
  </si>
  <si>
    <t xml:space="preserve">    -     ATK</t>
  </si>
  <si>
    <t xml:space="preserve">    -     Fotocopy / penggandaan</t>
  </si>
  <si>
    <t xml:space="preserve">    -     Konsumsi  [15 ORG x 12 KALI]</t>
  </si>
  <si>
    <t>KALI</t>
  </si>
  <si>
    <t xml:space="preserve">    -     Penggandaan buku panduan penelitian</t>
  </si>
  <si>
    <t xml:space="preserve">     521219</t>
  </si>
  <si>
    <t>Belanja Barang Non Operasional Lainnya</t>
  </si>
  <si>
    <t xml:space="preserve">    -     Uang saku  [15 ORG x 12 HARI]</t>
  </si>
  <si>
    <t>OH</t>
  </si>
  <si>
    <t xml:space="preserve">   015</t>
  </si>
  <si>
    <t>Penyusunan dan Pencetakan Jurnal Penelitian</t>
  </si>
  <si>
    <t xml:space="preserve">    -     Pencetakan Jurnal (2 jurnal x 2 edisi x 400 eks)</t>
  </si>
  <si>
    <t>EKS</t>
  </si>
  <si>
    <t xml:space="preserve">    -     Penanggung Jawab  [1 ORG x 4 TERBT]</t>
  </si>
  <si>
    <t>OTER</t>
  </si>
  <si>
    <t xml:space="preserve">    -     Dewan Redaksi  [2 ORG x 4 TERBT]</t>
  </si>
  <si>
    <t xml:space="preserve">    -     Editor  [4 ORG x 4 TERBT]</t>
  </si>
  <si>
    <t xml:space="preserve">    -     Kesekretariatan  [2 ORG x 4 TERBT]</t>
  </si>
  <si>
    <t>2132.008.015</t>
  </si>
  <si>
    <t>Biaya Operasional Pendidikan PTAN Penelitian dan Pengembangan</t>
  </si>
  <si>
    <t>Penyusunan dan Pencetakan Buku Profil Penelitian dan Pengembangan</t>
  </si>
  <si>
    <t xml:space="preserve">    -     Pencetakan Profil Lemlitbang</t>
  </si>
  <si>
    <t xml:space="preserve">    -     Honor kegiatan pencetakan buku profil litbang</t>
  </si>
  <si>
    <t>Workshop Penulisan Jurnal Nasional dan Internasonal bagi Dosen dan Mahasiswa</t>
  </si>
  <si>
    <t xml:space="preserve">    -     Pengadaan bahan workshop penulisan jurnal</t>
  </si>
  <si>
    <t xml:space="preserve">    -     Honor kegiatan workshop penulisan jurnal</t>
  </si>
  <si>
    <t xml:space="preserve">    -     Penginapan narasumber</t>
  </si>
  <si>
    <t xml:space="preserve">    -     Jasa narasumber dan moderator workshop penulisan jurnal</t>
  </si>
  <si>
    <t xml:space="preserve">    -     Perjalanan narasumber</t>
  </si>
  <si>
    <t>Workshop Penjaringan HKI</t>
  </si>
  <si>
    <t xml:space="preserve">    -     Pengadaan bahan workshop penjaringan HKI</t>
  </si>
  <si>
    <t xml:space="preserve">    -     Honor kegiatan workshop penjaringan HKI</t>
  </si>
  <si>
    <t xml:space="preserve">    -     Jasa narasumber dan moderator workshop penjaringan HKI</t>
  </si>
  <si>
    <t>Penunjang kegiatan Lemlitbang</t>
  </si>
  <si>
    <t xml:space="preserve">    -     Belanja barang non operasional untuk menunjang kegiatan</t>
  </si>
  <si>
    <t>THN</t>
  </si>
  <si>
    <t>2132.023</t>
  </si>
  <si>
    <t xml:space="preserve">Beasiswa Mahasiswa Miskin _x000D_
</t>
  </si>
  <si>
    <t>orang</t>
  </si>
  <si>
    <t>2132.023.001</t>
  </si>
  <si>
    <t>Beasiswa Mahasiswa Mahasiswa Miskin</t>
  </si>
  <si>
    <t>Penyediaan Beasiswa untuk Mahasiswa Miskin</t>
  </si>
  <si>
    <t xml:space="preserve">     575111</t>
  </si>
  <si>
    <t>Belanja Bantuan Sosial Untuk Penanggulangan Kemiskinan dalam Bentuk Uang</t>
  </si>
  <si>
    <t xml:space="preserve">    -     Bantuan Beasiswa Mahasiswa Miskin</t>
  </si>
  <si>
    <t>MHS</t>
  </si>
  <si>
    <t>2132.030</t>
  </si>
  <si>
    <t>Pengendalian Program Pendidikan Tinggi Islam</t>
  </si>
  <si>
    <t>Paket</t>
  </si>
  <si>
    <t>2132.030.001</t>
  </si>
  <si>
    <t>Tercapainya Pengendalian Program Pendidikan Islam</t>
  </si>
  <si>
    <t>Rapat Pimpinan Pemetaan Anggaran Tahun 2014 Dalam Rangka Pengendalian Program Pendidikan Tinggi Islam</t>
  </si>
  <si>
    <t xml:space="preserve">    -     ATK dan kelengkapannya</t>
  </si>
  <si>
    <t xml:space="preserve">    -     Publikasi, Dekorasi, dan Dokumentasi</t>
  </si>
  <si>
    <t xml:space="preserve">    -     Konsumsi rapat, koordinasi, dan evaluasi</t>
  </si>
  <si>
    <t xml:space="preserve">    -     Fotocopy dan penggandaan</t>
  </si>
  <si>
    <t xml:space="preserve">    -     Biaya penginapan paket fullboard 2 hari  [15 ORG x 1 PAC x 1 KEG]</t>
  </si>
  <si>
    <t xml:space="preserve">    -     Uang harian Paket Fullboard  [15 ORG x 2 HARI x 1 KEG]</t>
  </si>
  <si>
    <t xml:space="preserve">    -     Biaya perjalanan survey lokasi</t>
  </si>
  <si>
    <t>Rapat Koordinasi Evaluasi Keuangan dan Realisasi Anggaran Satker UIN Maliki Malang Dalam Rangka Pengendalian Program Pendis</t>
  </si>
  <si>
    <t xml:space="preserve">    -     ATK dan kelengkapan lainnya</t>
  </si>
  <si>
    <t xml:space="preserve">    -     Konsumsi rapat kegiatan, koordinasi dan evaluasi</t>
  </si>
  <si>
    <t xml:space="preserve">    -     Fotocopy dan Penggandaan</t>
  </si>
  <si>
    <t xml:space="preserve">    -     Biaya penginapan paket fullboard kegiatan rapat pengelolaan di luar kantor untuk 2 hari  [50 ORG x 1 PAC x 3 KEG]</t>
  </si>
  <si>
    <t xml:space="preserve">    -     Biaya uang harian  [50 ORG x 2 HARI x 3 KEG]</t>
  </si>
  <si>
    <t>Penyusunan Anggaran Tahun 2014 dalam rangka pengendalian progrm pendis</t>
  </si>
  <si>
    <t xml:space="preserve">    -     Publikasi, Dekorasi dan Dokumentasi</t>
  </si>
  <si>
    <t xml:space="preserve">    -     Konsumsi rapat, koordinasi dan evaluasi</t>
  </si>
  <si>
    <t xml:space="preserve">    -     Biaya penginapan peserta paket fullboard 3 hari  [25 ORG x 2 PAC x 2 KEG]</t>
  </si>
  <si>
    <t xml:space="preserve">    -     Biaya penginapan Narasumber paket fullboard 3 hari  [4 ORG x 1 PAC x 2 KEG]</t>
  </si>
  <si>
    <t xml:space="preserve">    -     Moderator</t>
  </si>
  <si>
    <t xml:space="preserve">    -     Uang harian  [25 ORG x 3 HARI x 2 KEG]</t>
  </si>
  <si>
    <t xml:space="preserve">    -     Biaya perjalanan Narasumber_PP (4 org x 2 keg)</t>
  </si>
  <si>
    <t>OK</t>
  </si>
  <si>
    <t>Forum Focus Discussion</t>
  </si>
  <si>
    <t xml:space="preserve">    -     Biaya perjalanan lainnya untuk kegiatan FGD</t>
  </si>
  <si>
    <t>Rapat Penyusunan dan Pembahasan Organisasi dan Tata Kelola UIN Maliki Malang Dalam Rangka Pengendalian Program Pendis</t>
  </si>
  <si>
    <t xml:space="preserve">    -     Biaya penginapan peserta paket fullboard 3 hari  [45 ORG x 2 PAC x 1 KEG]</t>
  </si>
  <si>
    <t xml:space="preserve">    -     Biaya penginapan Narasumber paket fullboard 3 hari  [3 ORG x 2 PAC x 1 KEG]</t>
  </si>
  <si>
    <t xml:space="preserve">    -     Biaya penginapan Moderator paket fullboard 3 hari  [3 ORG x 2 PAC x 1 KEG]</t>
  </si>
  <si>
    <t xml:space="preserve">    -     Uang harian  paket fullboard  [45 ORG x 3 HARI x 1 KEG]</t>
  </si>
  <si>
    <t xml:space="preserve">    -     Biaya perjalanan Narasumber_PP (3 org x 1 keg)</t>
  </si>
  <si>
    <t xml:space="preserve">    -     Biaya Perjalanan Moderator_PP (3 org x 1 keg)</t>
  </si>
  <si>
    <t xml:space="preserve">   016</t>
  </si>
  <si>
    <t>Pengembangan, Peningkatan dan Pengendalian Layanan Akademik dan Kemahasiswaan</t>
  </si>
  <si>
    <t>Biro Administrasi Akademik dan Kemahasiswaan</t>
  </si>
  <si>
    <t xml:space="preserve">     524219</t>
  </si>
  <si>
    <t>Belanja perjalanan lainnya - luar negeri</t>
  </si>
  <si>
    <t xml:space="preserve">    -     Biaya perjalanan ke luar negeri dalam rangka kegiatan pengembangan,peningkatan dan pengendalian layanan akademik</t>
  </si>
  <si>
    <t>2132.031</t>
  </si>
  <si>
    <t>Mahasiswa Baru</t>
  </si>
  <si>
    <t>Mhs</t>
  </si>
  <si>
    <t>2132.031.001</t>
  </si>
  <si>
    <t>Mahasiswa Baru_Universitas</t>
  </si>
  <si>
    <t>Penerimaan Mahasiswa Baru_(BLU)</t>
  </si>
  <si>
    <t xml:space="preserve">     525115</t>
  </si>
  <si>
    <t>Belanja Perjalanan</t>
  </si>
  <si>
    <t xml:space="preserve">    -     Biaya perjalanan terkait kegiatan</t>
  </si>
  <si>
    <t xml:space="preserve">     525119</t>
  </si>
  <si>
    <t>Belanja Penyediaan Barang dan Jasa  BLU Lainnya</t>
  </si>
  <si>
    <t xml:space="preserve">    -     Belanja barang dan jasa untuk mendukung kegiatan</t>
  </si>
  <si>
    <t>2132.032</t>
  </si>
  <si>
    <t>Layanan Penyelenggaraan Pendidikan</t>
  </si>
  <si>
    <t>Bln</t>
  </si>
  <si>
    <t>2132.032.008</t>
  </si>
  <si>
    <t>Peningkatan Layanan Penyelenggaraan Pendidikan Tinggi Universitas</t>
  </si>
  <si>
    <t>Peningkatan Mutu Layanan Pendidikan Tinggi (BLU)</t>
  </si>
  <si>
    <t xml:space="preserve">     525112</t>
  </si>
  <si>
    <t>Belanja Barang</t>
  </si>
  <si>
    <t xml:space="preserve">    -     Belanja barang untuk menunjang penyekenggaraan pendidikan tinggi</t>
  </si>
  <si>
    <t xml:space="preserve">     525113</t>
  </si>
  <si>
    <t>Belanja Jasa</t>
  </si>
  <si>
    <t xml:space="preserve">    -     Belanja untuk memperoleh jasa/ sewa dalam penyelenggaraan pendidikan tinggi</t>
  </si>
  <si>
    <t xml:space="preserve">    -     Biaya perjalanan untuk menunjang penyekenggaraan pendidikan</t>
  </si>
  <si>
    <t xml:space="preserve">    -     Belanja peny. barang dan jasa BLU lainnya untuk mendukung kegiatan Tridharma Perguruan Tinggi</t>
  </si>
  <si>
    <t>Pelatihan Peningkatan Kompetensi Manajerial_(BOP)</t>
  </si>
  <si>
    <t xml:space="preserve">    -     Penggandaan / fotocopy</t>
  </si>
  <si>
    <t xml:space="preserve">    -     Kelengkapan peserta</t>
  </si>
  <si>
    <t>ORG</t>
  </si>
  <si>
    <t xml:space="preserve">    -     Konsumsi rapat koordinasi dan evaluasi</t>
  </si>
  <si>
    <t xml:space="preserve">    -     </t>
  </si>
  <si>
    <t>Biaya penginapan Paket fullboard peserta 3 hari  [65 ORG x 2 PAC]</t>
  </si>
  <si>
    <t xml:space="preserve">    -    </t>
  </si>
  <si>
    <t xml:space="preserve"> Biaya penginapan paket fullboard Narasumber  [4 ORG x 1 PAC]</t>
  </si>
  <si>
    <t>Biaya penginapan paket fullboard Moderator  [4 ORG x 1 PAC]</t>
  </si>
  <si>
    <t xml:space="preserve">    -     Uang harian paket fullboard  [73 ORG x 3 HARI]</t>
  </si>
  <si>
    <t>Pelatihan Peningkatan Kompetensi Karyawan_(BOP)</t>
  </si>
  <si>
    <t xml:space="preserve">    -     Kelengkapan peserta  [100 ORG x 3 KEG]</t>
  </si>
  <si>
    <t>O/KEG</t>
  </si>
  <si>
    <t>Biaya penginapan Paket fullboard peserta 2 hari  [100 ORG x 1 PAC x 3 KEG]</t>
  </si>
  <si>
    <t xml:space="preserve"> Biaya penginapan paket fullboard Narasumber  [2 ORG x 1 PAC x 3 KEG]</t>
  </si>
  <si>
    <t>Biaya penginapan paket fullboard Moderator  [2 ORG x 1 PAC x 3 KEG]</t>
  </si>
  <si>
    <t xml:space="preserve">    -     Uang harian paket fullboard  [102 ORG x 2 HARI x 3 KEG]</t>
  </si>
  <si>
    <t>Penyelenggaraan Kuliah Umum_(BOP)</t>
  </si>
  <si>
    <t xml:space="preserve">    -     Spanduk</t>
  </si>
  <si>
    <t xml:space="preserve">    -     Dokumentasi dan Dekorasi</t>
  </si>
  <si>
    <t xml:space="preserve">    -     Konsumsi rapat koordinasi</t>
  </si>
  <si>
    <t xml:space="preserve">    -     Konsumsi peserta  [100 ORG x 4 KALI]</t>
  </si>
  <si>
    <t xml:space="preserve">    -     Konsumsi narasumber, moderator dan panitia</t>
  </si>
  <si>
    <t xml:space="preserve">    -     Honorarium Penanggung Jawab Panitia Seminar/Rakor/Sosialisai/Diseminasi/FGD  [1 ORG x 4 KEG]</t>
  </si>
  <si>
    <t xml:space="preserve">    -     Honorarium Ketua/Wakil ketua Panitia Seminar/Rakor/Sosialisai/Diseminasi/FGD  [2 ORG x 4 KEG]</t>
  </si>
  <si>
    <t xml:space="preserve">    -     Honorarium Sekretaris Panitia Seminar/Rakor/Sosialisai/Diseminasi/FGD  [1 ORG x 4 KEG]</t>
  </si>
  <si>
    <t xml:space="preserve">    -     Honorarium Anggota Panitia Seminar/Rakor/Sosialisai/Diseminasi/FGD  [5 ORG x 4 KEG]</t>
  </si>
  <si>
    <t xml:space="preserve">     522141</t>
  </si>
  <si>
    <t>Belanja Sewa</t>
  </si>
  <si>
    <t xml:space="preserve">    -     Sewa sound</t>
  </si>
  <si>
    <t xml:space="preserve">    -     Biaya penginapan narasumber</t>
  </si>
  <si>
    <t xml:space="preserve">    -     Biaya perjalanan narasumber</t>
  </si>
  <si>
    <t>Sosialisasi Anggaran Tahun 2013 dan Perancangan Kegiatan Tahun 2014_(BOP)</t>
  </si>
  <si>
    <t xml:space="preserve">    -     Kelengkapan lainnya peserta, moderator, narasumber</t>
  </si>
  <si>
    <t xml:space="preserve">    -     Fotocopy/ penggandaan/ pencetakan</t>
  </si>
  <si>
    <t xml:space="preserve">    -     Biaya penginapan paket fullboard 3 hari  [140 ORG x 2 PAC]</t>
  </si>
  <si>
    <t xml:space="preserve">    -     Uang harian paket fullboard  [120 ORG x 3 HARI]</t>
  </si>
  <si>
    <t xml:space="preserve">    -     Biaya perjalanan/ transport peserta dan moderator</t>
  </si>
  <si>
    <t>PP</t>
  </si>
  <si>
    <t>Rakor Dalam Rangka Evaluasi dan Perancangan Manajemen Pendidikan Terhadap UIN Maliki Malang_(BOP)</t>
  </si>
  <si>
    <t xml:space="preserve">    -     Biaya penginapan paket fullboard 3 hari  [60 ORG x 2 PAC]</t>
  </si>
  <si>
    <t xml:space="preserve">    -     Uang harian paket fullboard  [50 ORG x 3 HARI]</t>
  </si>
  <si>
    <t xml:space="preserve">   017</t>
  </si>
  <si>
    <t>Penyusunan Rencana Bisnis dan Anggaran UIN Maliki Malang_ (BOP)</t>
  </si>
  <si>
    <t xml:space="preserve">    -     Pengarah  [1 ORG x 10 BLN]</t>
  </si>
  <si>
    <t>OB</t>
  </si>
  <si>
    <t xml:space="preserve">    -     Penanggung Jawab  [1 ORG x 10 BLN]</t>
  </si>
  <si>
    <t xml:space="preserve">    -     Ketua  [1 ORG x 10 BLN]</t>
  </si>
  <si>
    <t xml:space="preserve">    -     Wakil Ketua  [2 ORG x 10 BLN]</t>
  </si>
  <si>
    <t xml:space="preserve">    -     Sekretaris  [2 ORG x 10 BL x 10 BLN]</t>
  </si>
  <si>
    <t xml:space="preserve">    -     Anggota  [6 ORG x 10 BLN]</t>
  </si>
  <si>
    <t xml:space="preserve">   019</t>
  </si>
  <si>
    <t>Pelatihan Pendalaman Perbendaharaan dan Pejabat Pembuat Komitmen / Pejabat Teknis_(BOP)</t>
  </si>
  <si>
    <t xml:space="preserve">    -     ATK dan Kelengkapan lainnya</t>
  </si>
  <si>
    <t xml:space="preserve">    -     Fotocopy/ penggandaan</t>
  </si>
  <si>
    <t xml:space="preserve">    -     Spanduk/ brosur</t>
  </si>
  <si>
    <t xml:space="preserve">    -     Konsumsi rapat persiapan dan evaluasi</t>
  </si>
  <si>
    <t xml:space="preserve">    -     Konsumsi makan peserta</t>
  </si>
  <si>
    <t xml:space="preserve">    -     Konsumsi snack peserta</t>
  </si>
  <si>
    <t>Pelatihan Pengadaan Barang dan Jasa_(BOP)</t>
  </si>
  <si>
    <t>Biaya penginapan peserta paket fullboard 3 hari  [30 ORG x 2 PAC]</t>
  </si>
  <si>
    <t>Biaya penginapan narasumber paket fullboard 3 hari  [3 ORG x 2 PAC]</t>
  </si>
  <si>
    <t xml:space="preserve">    -     Uang harian paket fullboard  [30 ORG x 3 HARI]</t>
  </si>
  <si>
    <t>2132.032.009</t>
  </si>
  <si>
    <t>Peningkatan Layanan Penyelnggaraan Pendidikan pada Bagian Kemahasiswaan</t>
  </si>
  <si>
    <t xml:space="preserve">    -     Belanja barang dan jasa BLU lainnya untuk mendukung kegiatan opersional / non operasional</t>
  </si>
  <si>
    <t>Sosialisasi Kegiatan Penelitian Kompetitif Mahasiswa_(BOP)</t>
  </si>
  <si>
    <t xml:space="preserve">    -     Belanja bahan terkait dengan kegiatan</t>
  </si>
  <si>
    <t xml:space="preserve">    -     Honor Terkait dengan Kegiatan</t>
  </si>
  <si>
    <t>Pengelolaan Majalah Suara Akademika_(BOP)</t>
  </si>
  <si>
    <t xml:space="preserve">    -     Pencetakan Majalah Suara Akademika</t>
  </si>
  <si>
    <t>Sosialisasi Kegiatan Pionir_(BOP)</t>
  </si>
  <si>
    <t>Pelaksanaan Kegiatan Pionir_(BOP)</t>
  </si>
  <si>
    <t xml:space="preserve">    -     Biaya Operasional Kegiatan Pionir</t>
  </si>
  <si>
    <t xml:space="preserve">    -     Biaya Perjalanan Kontingen Pionir</t>
  </si>
  <si>
    <t>Workshop Peningkatan Mutu Kepemimpinan dan Manajemen Administrasi OMIK_(BOP)</t>
  </si>
  <si>
    <t xml:space="preserve">    -     Belanja Barang Non-Operasional Lainnya</t>
  </si>
  <si>
    <t>Workshop Peningkatan Mutu Penelitian Mahasiswa_(BOP)</t>
  </si>
  <si>
    <t xml:space="preserve">   018</t>
  </si>
  <si>
    <t>Sosialisasi Kegiatan Penerimaan Beasiswa Mahasiswa_(BOP)</t>
  </si>
  <si>
    <t>Penunjang Kegiatan Lainnya_(BOP)</t>
  </si>
  <si>
    <t xml:space="preserve">    -     Kontribusi Seminar dan Kegiatan Kemahasiswaan Lainnya</t>
  </si>
  <si>
    <t xml:space="preserve">    -     Biaya Perjalanan Kegiatan Kemahasiswaan</t>
  </si>
  <si>
    <t>2132.032.010</t>
  </si>
  <si>
    <t>PENINGKATAN LAYANAN PENYELNGGARAAN PENDIDIKAN PADA MA'HAD</t>
  </si>
  <si>
    <t xml:space="preserve">    -     Biaya operasional / non operasional</t>
  </si>
  <si>
    <t xml:space="preserve">    -     Belanja untuk memperoleh jasa/ sewa lainnya untuk kegiatan operasional/ non operasional lainnya</t>
  </si>
  <si>
    <t xml:space="preserve">    -     Biaya perjalanan untuk mendukung Tri Dharma Perguruan Tinggi</t>
  </si>
  <si>
    <t xml:space="preserve">    -     Belanja barang dan jasa BLU lainnya untuk menunjang kegiatan operasional/ non operasional</t>
  </si>
  <si>
    <t>Operasional Peningkatan  Daya Saing Mahasiswa di Ma'had_(BOP)</t>
  </si>
  <si>
    <t xml:space="preserve">    -     Bahan Kegiatan</t>
  </si>
  <si>
    <t xml:space="preserve">    -     Honor Terkait Kegiatan</t>
  </si>
  <si>
    <t>2132.032.011</t>
  </si>
  <si>
    <t>Peningkatan Layanan Penyelenggaraan Pendidikan Pada PKPBA</t>
  </si>
  <si>
    <t>Mukhayyam Arabi PKPBA_(BOP)</t>
  </si>
  <si>
    <t xml:space="preserve">    -     Belanja bahan untuk kegiatan</t>
  </si>
  <si>
    <t xml:space="preserve">    -     Biaya sewa</t>
  </si>
  <si>
    <t>Kuliah Tamu PKPBA_(BOP)</t>
  </si>
  <si>
    <t xml:space="preserve">    -     Biaya perjalanan</t>
  </si>
  <si>
    <t>Diseminasi Pembelajaran PKPBA untuk Mahasiswa_(BOP)</t>
  </si>
  <si>
    <t>Haflah PKPBA_(BOP)</t>
  </si>
  <si>
    <t>Buku Ajar_(BOP)</t>
  </si>
  <si>
    <t xml:space="preserve">    -     Pencetakan Buku Ajar</t>
  </si>
  <si>
    <t>2132.032.012</t>
  </si>
  <si>
    <t>Peningkatan Layanan Penyelenggaraan Pendidikan Pada PKPBI</t>
  </si>
  <si>
    <t>Kegiatan Pengembangan SUmber Daya Manusia dan Penguatan Akademik_(BOP)</t>
  </si>
  <si>
    <t xml:space="preserve">    -     Biaya bahan terkait kegiatan</t>
  </si>
  <si>
    <t>2132.032.013</t>
  </si>
  <si>
    <t>Peningkatan Layanan Penyelenggaraan Pendidikan Pada LPMP</t>
  </si>
  <si>
    <t>Surveillance dan Sertifikasi SMN ISO 9001 : 2000 Semester I &amp; II_(BOP)</t>
  </si>
  <si>
    <t xml:space="preserve">    -     Bahan untuk keprluan surveillance</t>
  </si>
  <si>
    <t xml:space="preserve">    -     Surveillance dan audit eksternal ISO 9001 : 2000</t>
  </si>
  <si>
    <t>Audit Internal dan Eksternal_(BOP)</t>
  </si>
  <si>
    <t xml:space="preserve">    -     Belanja keperluan audit</t>
  </si>
  <si>
    <t xml:space="preserve">    -     Honor auditor eksternel ISO 9001 : 2000</t>
  </si>
  <si>
    <t>Workshop dan Diseminasi Standar PTI_(BOP)</t>
  </si>
  <si>
    <t xml:space="preserve">    -     Bahan keperluanworkshop dan diseminasi</t>
  </si>
  <si>
    <t xml:space="preserve">    -     Jasa narasumber dan moderator workshop dan diseminasi</t>
  </si>
  <si>
    <t xml:space="preserve">     524111</t>
  </si>
  <si>
    <t>Belanja perjalanan biasa</t>
  </si>
  <si>
    <t>Pembuatan web-site survey kepuasan on-line_(BOP)</t>
  </si>
  <si>
    <t xml:space="preserve">    -     Bahan pembuatan web-site</t>
  </si>
  <si>
    <t>OKT</t>
  </si>
  <si>
    <t xml:space="preserve">    -     Honor pembuatan web-site</t>
  </si>
  <si>
    <t xml:space="preserve">    -     Jasa pembuatan web-site</t>
  </si>
  <si>
    <t>Pengukuran Beban Kerja Dosen (BKD)_(BOP)</t>
  </si>
  <si>
    <t xml:space="preserve">    -     Belanja bahan untuk pengukuran beban kerja dosen</t>
  </si>
  <si>
    <t xml:space="preserve">    -     Honor untuk pengukuran beban kerja dosen</t>
  </si>
  <si>
    <t>Peningkatan Kompetensi Pedagogik Cados_(BOP)</t>
  </si>
  <si>
    <t xml:space="preserve">    -     Bahan untuk peningkatan kompetensi pedagogik calon dosen</t>
  </si>
  <si>
    <t xml:space="preserve">    -     Jasa moderator dan narasumber peningkatan kompetensi pedagogik calon dosen</t>
  </si>
  <si>
    <t>2132.033</t>
  </si>
  <si>
    <t>Wisudawan</t>
  </si>
  <si>
    <t>2132.033.001</t>
  </si>
  <si>
    <t>Rapat Senat Terbuka / Wisuda</t>
  </si>
  <si>
    <t>Kegiatan Rapat Senat Terbuka / Wisuda_(BLU)</t>
  </si>
  <si>
    <t xml:space="preserve">    -     Biaya barang / jasa untuk mendukung kegiatan</t>
  </si>
  <si>
    <t>2132.034</t>
  </si>
  <si>
    <t>Program Pendidikan Tinggi Islam yang terbina</t>
  </si>
  <si>
    <t>Keg</t>
  </si>
  <si>
    <t>2132.034.001</t>
  </si>
  <si>
    <t>Pembinaan / Pengembangan Satuan Kerja Badan Layanan Umum di PTAIN</t>
  </si>
  <si>
    <t>Perumusan Instrumen Pemetaan Pengembangan Satker BLU di PTAIN</t>
  </si>
  <si>
    <t xml:space="preserve">    -     Publikasi, dekorasi dan dokumentasi</t>
  </si>
  <si>
    <t xml:space="preserve">    -     Konsumsi rapat pra kegiatan, koordinasi dan evaluasi</t>
  </si>
  <si>
    <t xml:space="preserve">    -     Biaya penginapan peserta paket fullboard 3 hari  [18 ORG x 2 PAC x 1 KEG]</t>
  </si>
  <si>
    <t xml:space="preserve">    -     Biaya penginapan narasumber paket fullboard 3 hari  [5 ORG x 2 PAC x 1 KEG]</t>
  </si>
  <si>
    <t xml:space="preserve">    -     Uang harian paket fullboard  [18 ORG x 3 HARI x 1 KEG]</t>
  </si>
  <si>
    <t xml:space="preserve">    -     Biaya perjalanan narasumber  [4 ORG x 2 PP x 1 KEG]</t>
  </si>
  <si>
    <t>OP</t>
  </si>
  <si>
    <t>Kajian Satuan Kerja Badan Layanan Umum kepada 7 Satker BLU di Indonesia</t>
  </si>
  <si>
    <t>Kegiatan Kajian Satker BLU ke 7 Satker BLU di Pulau Jawa (4 Satker)</t>
  </si>
  <si>
    <t xml:space="preserve">    -     Biaya tiket perjalanan (PP)_  [6 ORG x 4 STKER x 2 PP]</t>
  </si>
  <si>
    <t xml:space="preserve">    -     Biaya uang harian  [6 ORG x 4 STKER x 3 HARI]</t>
  </si>
  <si>
    <t xml:space="preserve">    -     Biaya penginapan  [6 ORG x 4 STKER x 2 PAC]</t>
  </si>
  <si>
    <t>Kegiatan Kajian Satker BLU ke 7 Satker BLU di Luar Pulau Jawa (3 Satker)</t>
  </si>
  <si>
    <t xml:space="preserve">    -     Biaya tiket perjalanan (PP)_  [5 ORG x 3 STKER x 2 PP]</t>
  </si>
  <si>
    <t xml:space="preserve">    -     Biaya uang harian  [5 ORG x 3 STKER x 5 HARI]</t>
  </si>
  <si>
    <t xml:space="preserve">    -     Biaya penginapan  [5 ORG x 3 STKER x 4 PAC]</t>
  </si>
  <si>
    <t>Pembahasan Hasil Kajian Satker BLU PTAIN se-Indonesia</t>
  </si>
  <si>
    <t>Penyusunan dan Pencetakan Buku Pedoman BLU PTAIN se-Indonesia</t>
  </si>
  <si>
    <t xml:space="preserve">    -     Pencetakan Buku Pedoman BLU</t>
  </si>
  <si>
    <t xml:space="preserve">    -     Penyusun Buku Pedoman BLU</t>
  </si>
  <si>
    <t>2132.035</t>
  </si>
  <si>
    <t>Bidik Misi PTAI</t>
  </si>
  <si>
    <t>Orang</t>
  </si>
  <si>
    <t>2132.035.001</t>
  </si>
  <si>
    <t>Bantuan Pendidikan Mahasiswa Miskin Berprestasi</t>
  </si>
  <si>
    <t xml:space="preserve">    -     Transport</t>
  </si>
  <si>
    <t xml:space="preserve">    -     Biaya Hidup  [170 MHS x 6 BLN]</t>
  </si>
  <si>
    <t xml:space="preserve">    -     Biaya Penyelenggaraan Pendidikan</t>
  </si>
  <si>
    <t>2132.996</t>
  </si>
  <si>
    <t>Perangkat Pengolah Data dan Komunikasi</t>
  </si>
  <si>
    <t>Unit</t>
  </si>
  <si>
    <t>2132.996.003</t>
  </si>
  <si>
    <t>Tersedianya Perangkat Pengolah Data dan Komunikasi</t>
  </si>
  <si>
    <t xml:space="preserve">    -     Belanja modal peralatan dan mesin</t>
  </si>
  <si>
    <t xml:space="preserve">   021</t>
  </si>
  <si>
    <t>Bagian Perencanaan</t>
  </si>
  <si>
    <t xml:space="preserve">     532111</t>
  </si>
  <si>
    <t xml:space="preserve">    -     Komputer</t>
  </si>
  <si>
    <t>UNIT</t>
  </si>
  <si>
    <t xml:space="preserve">    -     Printer</t>
  </si>
  <si>
    <t xml:space="preserve">    -     Laptop</t>
  </si>
  <si>
    <t xml:space="preserve">    -     Laptop / Notebook</t>
  </si>
  <si>
    <t xml:space="preserve">    -     Hardisk External</t>
  </si>
  <si>
    <t xml:space="preserve">    -     LCD Proyektor</t>
  </si>
  <si>
    <t xml:space="preserve">    -     Voice Recorder</t>
  </si>
  <si>
    <t xml:space="preserve">    -     Camera Digital</t>
  </si>
  <si>
    <t xml:space="preserve">    -     Ipad</t>
  </si>
  <si>
    <t xml:space="preserve">   022</t>
  </si>
  <si>
    <t>Bagian Keuangan</t>
  </si>
  <si>
    <t xml:space="preserve">    -     Prister Laser</t>
  </si>
  <si>
    <t xml:space="preserve">    -     Kipas Angin</t>
  </si>
  <si>
    <t xml:space="preserve">    -     Mesin Penghitung Uang</t>
  </si>
  <si>
    <t xml:space="preserve">    -     Mesin Penghancur Kertas</t>
  </si>
  <si>
    <t xml:space="preserve">    -     Monitor LCD</t>
  </si>
  <si>
    <t xml:space="preserve">    -     UPS</t>
  </si>
  <si>
    <t xml:space="preserve">     532121</t>
  </si>
  <si>
    <t>Belanja Penambahan Nilai Peralatan dan Mesin</t>
  </si>
  <si>
    <t xml:space="preserve">    -     Memory PC (Staf Akuntansi)</t>
  </si>
  <si>
    <t xml:space="preserve">    -     VGA Card (Staf Akuntansi)</t>
  </si>
  <si>
    <t xml:space="preserve">   023</t>
  </si>
  <si>
    <t>Bagian Umum</t>
  </si>
  <si>
    <t xml:space="preserve">   024</t>
  </si>
  <si>
    <t>Bagian Kepegawaian</t>
  </si>
  <si>
    <t xml:space="preserve">    -     Printer Laser</t>
  </si>
  <si>
    <t xml:space="preserve">    -     Scanner</t>
  </si>
  <si>
    <t xml:space="preserve">   026</t>
  </si>
  <si>
    <t>Bagian Administrasi Akademik dan Kemahasiswaan</t>
  </si>
  <si>
    <t xml:space="preserve">    -     Kamera Digital</t>
  </si>
  <si>
    <t xml:space="preserve">    -     Mesin Laminating</t>
  </si>
  <si>
    <t xml:space="preserve">    -     Handycam</t>
  </si>
  <si>
    <t xml:space="preserve">   030</t>
  </si>
  <si>
    <t xml:space="preserve">    -     CD/DVD Duplikator</t>
  </si>
  <si>
    <t xml:space="preserve">    -     Printer Laserjet</t>
  </si>
  <si>
    <t xml:space="preserve">    -     Mini Binding Lem Panas</t>
  </si>
  <si>
    <t xml:space="preserve">   031</t>
  </si>
  <si>
    <t>Lembaga Penelitian dan Pengembangan (LEMLITBANG)</t>
  </si>
  <si>
    <t xml:space="preserve">   033</t>
  </si>
  <si>
    <t>Lembaga Kajian Al-Qur'an dan Sains (LKQS)</t>
  </si>
  <si>
    <t xml:space="preserve">   034</t>
  </si>
  <si>
    <t>Lembaga Pengembangan Sistem Informasi (LPSI)</t>
  </si>
  <si>
    <t xml:space="preserve">    -     Upgrade Data Stroge EXP 3000</t>
  </si>
  <si>
    <t xml:space="preserve">    -     Server &amp; Power Supply</t>
  </si>
  <si>
    <t>UNTI</t>
  </si>
  <si>
    <t xml:space="preserve">    -     Hub 16 Port</t>
  </si>
  <si>
    <t xml:space="preserve">    -     Hadware Interconnection to Campus II</t>
  </si>
  <si>
    <t>PAKET</t>
  </si>
  <si>
    <t xml:space="preserve">   035</t>
  </si>
  <si>
    <t>Ma'had</t>
  </si>
  <si>
    <t xml:space="preserve">    -     Radio Komunikasi</t>
  </si>
  <si>
    <t>SET</t>
  </si>
  <si>
    <t xml:space="preserve">   041</t>
  </si>
  <si>
    <t>Unit Informasi dan Publikasi (INFOPUB)</t>
  </si>
  <si>
    <t xml:space="preserve">    -     HDD Exsternal 1 TB</t>
  </si>
  <si>
    <t xml:space="preserve">    -     Printer A3</t>
  </si>
  <si>
    <t xml:space="preserve">   042</t>
  </si>
  <si>
    <t>Unit Self Access Center (SAC)</t>
  </si>
  <si>
    <t xml:space="preserve">    -     LCD Prejector</t>
  </si>
  <si>
    <t xml:space="preserve">    -     Tape</t>
  </si>
  <si>
    <t xml:space="preserve">    -     Barcode Scanner</t>
  </si>
  <si>
    <t xml:space="preserve">    -     TV Plasma</t>
  </si>
  <si>
    <t xml:space="preserve">   043</t>
  </si>
  <si>
    <t>Unit Layanan Pengadaan (ULP)</t>
  </si>
  <si>
    <t xml:space="preserve">    -     Server</t>
  </si>
  <si>
    <t xml:space="preserve">    -     Printer Warna</t>
  </si>
  <si>
    <t xml:space="preserve">    -     Hardisk Exsternal</t>
  </si>
  <si>
    <t xml:space="preserve">   044</t>
  </si>
  <si>
    <t>Unit Layanan Dokumen</t>
  </si>
  <si>
    <t xml:space="preserve">   045</t>
  </si>
  <si>
    <t>Unit Pusat Kajian dan Pelayanan Kesehatan Masyarakat (PKPKM)</t>
  </si>
  <si>
    <t xml:space="preserve">    -     Hadware Sistem Informasi PKPKM</t>
  </si>
  <si>
    <t xml:space="preserve">   049</t>
  </si>
  <si>
    <t>Unit Arsiparis</t>
  </si>
  <si>
    <t xml:space="preserve">    -     Mobile Stronge System</t>
  </si>
  <si>
    <t>2132.997</t>
  </si>
  <si>
    <t>Peralatan dan Fasilitas Perkantoran</t>
  </si>
  <si>
    <t>2132.997.001</t>
  </si>
  <si>
    <t>Tersedianya Peralatan dan Fasilitas Kantor</t>
  </si>
  <si>
    <t>Meubelair PPS</t>
  </si>
  <si>
    <t xml:space="preserve">    -     Meubelaiar Program Pascasarjana</t>
  </si>
  <si>
    <t xml:space="preserve">    -     Administrasi Proyek</t>
  </si>
  <si>
    <t>Kantor Pusat</t>
  </si>
  <si>
    <t xml:space="preserve">    -     Mesin potong rumput</t>
  </si>
  <si>
    <t xml:space="preserve">    -     Gerobak Sampah</t>
  </si>
  <si>
    <t xml:space="preserve">    -     Tempat Sampah</t>
  </si>
  <si>
    <t xml:space="preserve">    -     LCD Proyektor Gedung Pertemuan</t>
  </si>
  <si>
    <t xml:space="preserve">    -     LCD Proyektor Ruang Kelas</t>
  </si>
  <si>
    <t xml:space="preserve">    -     Driling Machine / Bor Beton</t>
  </si>
  <si>
    <t xml:space="preserve">    -     Lampu Surya Cell (Tenaga Surya)</t>
  </si>
  <si>
    <t xml:space="preserve">    -     Finger dan CCTV System</t>
  </si>
  <si>
    <t xml:space="preserve">    -     Kursi untuk gedung pertemuan</t>
  </si>
  <si>
    <t xml:space="preserve">    -     Kursi Kantor</t>
  </si>
  <si>
    <t xml:space="preserve">    -     Meubelair</t>
  </si>
  <si>
    <t xml:space="preserve">    -     Rak Buku</t>
  </si>
  <si>
    <t xml:space="preserve">    -     Meja Baca</t>
  </si>
  <si>
    <t>BH</t>
  </si>
  <si>
    <t xml:space="preserve">    -     Kursi baca</t>
  </si>
  <si>
    <t xml:space="preserve">    -     Meja Kantor dan Kursi</t>
  </si>
  <si>
    <t xml:space="preserve">    -     Meja sirkulasi/ front office desk</t>
  </si>
  <si>
    <t xml:space="preserve">   032</t>
  </si>
  <si>
    <t>Lembaga Pengabdian Masyarakat (LPM)</t>
  </si>
  <si>
    <t>Penunjang Peralatan dan Mesin Ma'had</t>
  </si>
  <si>
    <t xml:space="preserve">    -     Mesin Fotocopy</t>
  </si>
  <si>
    <t xml:space="preserve">    -     Mesin Reso</t>
  </si>
  <si>
    <t xml:space="preserve">    -     Werles</t>
  </si>
  <si>
    <t xml:space="preserve">    -     Kamera CCTV</t>
  </si>
  <si>
    <t xml:space="preserve">    -     Megaphone</t>
  </si>
  <si>
    <t xml:space="preserve">    -     Vacum Cleaner</t>
  </si>
  <si>
    <t xml:space="preserve">    -     Panggung dan Terop</t>
  </si>
  <si>
    <t xml:space="preserve">    -     Mic</t>
  </si>
  <si>
    <t xml:space="preserve">    -     Lemari Etalase</t>
  </si>
  <si>
    <t xml:space="preserve">    -     Rebana</t>
  </si>
  <si>
    <t>Meubelair Ma'had</t>
  </si>
  <si>
    <t xml:space="preserve">    -     Meubelaiar Ma'had</t>
  </si>
  <si>
    <t>Pusat Kajian dan Pelayanan Kesehatan Masyarakat</t>
  </si>
  <si>
    <t xml:space="preserve">    -     Alat Kesehatan (ALKES)</t>
  </si>
  <si>
    <t xml:space="preserve">    -     Television</t>
  </si>
  <si>
    <t xml:space="preserve">    -     Lemari Obat</t>
  </si>
  <si>
    <t xml:space="preserve">    -     Lemari Arsip</t>
  </si>
  <si>
    <t xml:space="preserve">    -     Kursi ruang tunggu</t>
  </si>
  <si>
    <t xml:space="preserve">    -     AC 2pk</t>
  </si>
  <si>
    <t xml:space="preserve">    -     AC 1pk</t>
  </si>
  <si>
    <t>2132.998</t>
  </si>
  <si>
    <t>Gedung/Bangunan</t>
  </si>
  <si>
    <t>M2</t>
  </si>
  <si>
    <t>2132.998.001</t>
  </si>
  <si>
    <t>Gedung Pascasarjana</t>
  </si>
  <si>
    <t>Gedung Asrama Program Pascasarjana Tahap II</t>
  </si>
  <si>
    <t xml:space="preserve">     533111</t>
  </si>
  <si>
    <t>Belanja Modal Gedung dan Bangunan</t>
  </si>
  <si>
    <t xml:space="preserve">    -     Konstruksi Fisik</t>
  </si>
  <si>
    <t xml:space="preserve">    -     Konsultan Pengawas</t>
  </si>
  <si>
    <t xml:space="preserve">    -     Konsultan Perencana</t>
  </si>
  <si>
    <t>2132.998.002</t>
  </si>
  <si>
    <t>Gedung Penerbitan</t>
  </si>
  <si>
    <t>Gedung Percetakan</t>
  </si>
  <si>
    <t>2132.998.003</t>
  </si>
  <si>
    <t>Penambahan Nilai Gedung dan Bangunan</t>
  </si>
  <si>
    <t xml:space="preserve">     533121</t>
  </si>
  <si>
    <t>Belanja Penambahan Nilai Gedung dan Bangunan</t>
  </si>
  <si>
    <t xml:space="preserve">    -     Fisik</t>
  </si>
  <si>
    <t xml:space="preserve">    -     Biaya Perencana</t>
  </si>
  <si>
    <t xml:space="preserve">    -     Biaya Pengawas</t>
  </si>
  <si>
    <t>2132.998.004</t>
  </si>
  <si>
    <t>Modal Gedung dan Bangunanan (BLU)</t>
  </si>
  <si>
    <t>Gedung dan Bangunan UIN Maliki Malang</t>
  </si>
  <si>
    <t xml:space="preserve">     537113</t>
  </si>
  <si>
    <t xml:space="preserve">    -     Belanja modal Gedung dan Bangunan</t>
  </si>
  <si>
    <t>2135</t>
  </si>
  <si>
    <t>Dukungan Manajemen Pendidikan dan Pelayanan Tugas Teknis Lainnya Pendidikan Islam</t>
  </si>
  <si>
    <t>2135.003</t>
  </si>
  <si>
    <t>Layanan Pendidikan Islam yang bermutu</t>
  </si>
  <si>
    <t>2135.003.002</t>
  </si>
  <si>
    <t>Penguatan Manajemen dan Layanan Program Pendis</t>
  </si>
  <si>
    <t xml:space="preserve">    -     Biaya perjalanan untuk penguatan manajemen dan layanan program pendis</t>
  </si>
  <si>
    <t>2135.007</t>
  </si>
  <si>
    <t>Data dan Sistem Informasi Pendidikan Islam</t>
  </si>
  <si>
    <t>2135.007.001</t>
  </si>
  <si>
    <t>Penguatan Data Pendidikan Islam</t>
  </si>
  <si>
    <t xml:space="preserve">    -     Belanja bahan untuk kegiatan penguatan data Pendidikan Islam</t>
  </si>
  <si>
    <t xml:space="preserve">    -     Honorarium terkait penguatan data Pendidikan Islam</t>
  </si>
  <si>
    <t xml:space="preserve">    -     Biaya barang non operasional lainnya untuk penguatan data pendidikan Islam</t>
  </si>
  <si>
    <t xml:space="preserve">    -     Biaya perjalanan untuk penguatan data Pendidikan Islam</t>
  </si>
  <si>
    <t>2135.994</t>
  </si>
  <si>
    <t>Layanan Perkantoran</t>
  </si>
  <si>
    <t>2135.994.001</t>
  </si>
  <si>
    <t>PENINGKATAN tATA Kelola Layanan Perkantoran</t>
  </si>
  <si>
    <t xml:space="preserve">   001</t>
  </si>
  <si>
    <t>Pembayaran Gaji dan Tunjangan</t>
  </si>
  <si>
    <t xml:space="preserve">     511111</t>
  </si>
  <si>
    <t>Belanja Gaji Pokok PNS</t>
  </si>
  <si>
    <t xml:space="preserve">    -     Belanja Gaji Pokok PNS</t>
  </si>
  <si>
    <t xml:space="preserve">    - Belanja Gaji Pokok PNS (gaji ke 13)</t>
  </si>
  <si>
    <t>BLN</t>
  </si>
  <si>
    <t xml:space="preserve">    - Kenaikan gaji 7%</t>
  </si>
  <si>
    <t xml:space="preserve">     511119</t>
  </si>
  <si>
    <t>Belanja Pembulatan Gaji PNS</t>
  </si>
  <si>
    <t xml:space="preserve">    - Belanja Pembulatan Gaji PNS</t>
  </si>
  <si>
    <t xml:space="preserve">    - Belanja Pembulatan Gaji PNS (gaji ke 13)</t>
  </si>
  <si>
    <t xml:space="preserve">     511121</t>
  </si>
  <si>
    <t>Belanja Tunj. Suami/Istri PNS</t>
  </si>
  <si>
    <t xml:space="preserve">    - Belanja Tunj. Suami/Istri PNS</t>
  </si>
  <si>
    <t xml:space="preserve">    - Belanja Tunj. Suami/Istri PNS (gaji ke 13)</t>
  </si>
  <si>
    <t xml:space="preserve">     511122</t>
  </si>
  <si>
    <t>Belanja Tunj. Anak PNS</t>
  </si>
  <si>
    <t xml:space="preserve">    - Belanja Tunj. Anak PNS</t>
  </si>
  <si>
    <t xml:space="preserve">    - Belanja Tunj. Anak PNS (gaji ke 13)</t>
  </si>
  <si>
    <t xml:space="preserve">     511123</t>
  </si>
  <si>
    <t>Belanja Tunj. Struktural PNS</t>
  </si>
  <si>
    <t xml:space="preserve">    - Belanja Tunj. Struktural PNS</t>
  </si>
  <si>
    <t xml:space="preserve">    - Belanja Tunj. Struktural PNS (gaji ke 13)</t>
  </si>
  <si>
    <t xml:space="preserve">     511124</t>
  </si>
  <si>
    <t>Belanja Tunj. Fungsional PNS</t>
  </si>
  <si>
    <t xml:space="preserve">    - Belanja Tunj. Fungsional PNS</t>
  </si>
  <si>
    <t xml:space="preserve">    - Belanja Tunj. Fungsional PNS (gaji ke 13)</t>
  </si>
  <si>
    <t xml:space="preserve">     511125</t>
  </si>
  <si>
    <t>Belanja Tunj. PPh PNS</t>
  </si>
  <si>
    <t xml:space="preserve">    - Belanja Tunj. PPh PNS</t>
  </si>
  <si>
    <t xml:space="preserve">    - Belanja Tunj. PPh PNS (gaji ke 13)</t>
  </si>
  <si>
    <t xml:space="preserve">     511126</t>
  </si>
  <si>
    <t>Belanja Tunj. Beras PNS</t>
  </si>
  <si>
    <t xml:space="preserve">    -     Belanja Tunj. Beras PNS</t>
  </si>
  <si>
    <t xml:space="preserve">     511129</t>
  </si>
  <si>
    <t>Belanja Uang Makan PNS</t>
  </si>
  <si>
    <t xml:space="preserve">    -     Belanja Uang Makan PNS</t>
  </si>
  <si>
    <t xml:space="preserve">     511136</t>
  </si>
  <si>
    <t>Belanja Tunj. Guru/Dosen/PNS yang dipekerjakan pada sekolah/PT Swasta/Badan/Komisi</t>
  </si>
  <si>
    <t xml:space="preserve">    -     Tinjangan Dosen yang dipekerjakan pada sekolah/PT Swasta/Badan/Komisi</t>
  </si>
  <si>
    <t xml:space="preserve">     511137</t>
  </si>
  <si>
    <t>Belanja Tunj. Tugas Belajar Tenaga Pengajar Biasa pada PT untuk mengikuti pendidikan Pasca Sarjana PNS</t>
  </si>
  <si>
    <t xml:space="preserve">    -     Tunjangan Tugas Belajar</t>
  </si>
  <si>
    <t xml:space="preserve">     511147</t>
  </si>
  <si>
    <t>Belanja Tunj. Lain lain termasuk uang duka PNS Dalam dan Luar Negeri</t>
  </si>
  <si>
    <t xml:space="preserve">    -     Uang Duka PNS</t>
  </si>
  <si>
    <t xml:space="preserve">     511151</t>
  </si>
  <si>
    <t>Belanja Tunjangan Umum PNS</t>
  </si>
  <si>
    <t xml:space="preserve">    - Belanja Tunjangan Umum PNS</t>
  </si>
  <si>
    <t xml:space="preserve">    - Belanja Tunjangan Umum PNS (gaji ke 13)</t>
  </si>
  <si>
    <t xml:space="preserve">     511153</t>
  </si>
  <si>
    <t>Belanja Tunjangan Profesi Dosen</t>
  </si>
  <si>
    <t xml:space="preserve">    -     Tunjangan Profesi Dosen</t>
  </si>
  <si>
    <t xml:space="preserve">     511154</t>
  </si>
  <si>
    <t>Belanja Tunjangan Kehormatan Profesor</t>
  </si>
  <si>
    <t xml:space="preserve">    -     Tunjangan Kehormatan Guru Besar/ Profesor</t>
  </si>
  <si>
    <t xml:space="preserve">     512211</t>
  </si>
  <si>
    <t>Belanja uang lembur</t>
  </si>
  <si>
    <t>&gt; UNIVERSITAS</t>
  </si>
  <si>
    <t xml:space="preserve"> &gt;&gt;   UANG LEMBUR</t>
  </si>
  <si>
    <t xml:space="preserve">    -     Golongan I  [2 PEG x 40 JAM x 12 BLN]</t>
  </si>
  <si>
    <t xml:space="preserve">    -     Golongan II  [10 PEG x 60 JAM x 12 BLN]</t>
  </si>
  <si>
    <t xml:space="preserve">    -     Golongan III  [50 PEG x 60 JAM x 12 BLN]</t>
  </si>
  <si>
    <t xml:space="preserve">    -     Golongan IV  [3 PEG x 30 JAM x 12 BLN]</t>
  </si>
  <si>
    <t xml:space="preserve"> &gt;&gt;   UANG MAKAN LEMBUR</t>
  </si>
  <si>
    <t xml:space="preserve">    -     Golongan I  [2 PEG x 22 HARI x 12 BLN]</t>
  </si>
  <si>
    <t xml:space="preserve">    -     Golongan II  [10 PEG x 22 HARI x 12 BLN]</t>
  </si>
  <si>
    <t xml:space="preserve">    -     Golongan III  [50 PEG x 22 HARI x 12 BLN]</t>
  </si>
  <si>
    <t xml:space="preserve">    -     Golongan IV  [3 PEG x 22 HARI x 12 BLN]</t>
  </si>
  <si>
    <t>&gt; PKPBA</t>
  </si>
  <si>
    <t xml:space="preserve">    -     Belanja uang lembur dan uang makan lembur</t>
  </si>
  <si>
    <t>&gt; BIRO ADMINISTRASI AKADEMIK DAN KEMAHASISWAAN</t>
  </si>
  <si>
    <t>&gt; PERPUSTAKAAN</t>
  </si>
  <si>
    <t>&gt; LEMBAGA PENGEMBANGAN SISTEM INFORMASI</t>
  </si>
  <si>
    <t>&gt; UNIT ARSIPARIS</t>
  </si>
  <si>
    <t>&gt; BAGIAN KEMAHAISISWAAN</t>
  </si>
  <si>
    <t xml:space="preserve">      I</t>
  </si>
  <si>
    <t>Pembiayaan Vakasi Pada Ma'had</t>
  </si>
  <si>
    <t xml:space="preserve">     512311</t>
  </si>
  <si>
    <t>Belanja Vakasi</t>
  </si>
  <si>
    <t xml:space="preserve">    -     Pengawas Ujian Akhir Semester I dan II</t>
  </si>
  <si>
    <t xml:space="preserve">    -     Pembuat Soal Ujian Akhir Semester I dan II</t>
  </si>
  <si>
    <t>NASKH</t>
  </si>
  <si>
    <t xml:space="preserve">    -     Pengoreksi Ujian Akhir Semester I dan II</t>
  </si>
  <si>
    <t xml:space="preserve">      J</t>
  </si>
  <si>
    <t>Pembiayaan Vakasi Program Khusus Perkuliahan Bahasa Arab</t>
  </si>
  <si>
    <t xml:space="preserve">    -     Pengawas  Ujian Akhir dan Semester</t>
  </si>
  <si>
    <t xml:space="preserve">    -     Pembuat Soal Ujian Akhir dan Semester</t>
  </si>
  <si>
    <t xml:space="preserve">    -     Pengoreksi Ujian Semester dan Akhir</t>
  </si>
  <si>
    <t xml:space="preserve">      K</t>
  </si>
  <si>
    <t>Pembiayaan Vakasi Tarbiyatul Ulul Albab</t>
  </si>
  <si>
    <t xml:space="preserve">    -     Pengawas Ujian Akhir dan Semester</t>
  </si>
  <si>
    <t xml:space="preserve">    -     Pengoreksi Ujian Akhir dan Semester</t>
  </si>
  <si>
    <t xml:space="preserve">   002</t>
  </si>
  <si>
    <t>Penyelenggaraan Operasional dan Pemeliharaan Perkantoran</t>
  </si>
  <si>
    <t>UNIVERSITAS</t>
  </si>
  <si>
    <t xml:space="preserve">     521111</t>
  </si>
  <si>
    <t>Belanja Keperluan Perkantoran</t>
  </si>
  <si>
    <t xml:space="preserve">    -     Biaya Sehari-hari Perkantoran</t>
  </si>
  <si>
    <t>OT</t>
  </si>
  <si>
    <t xml:space="preserve">    -     Langganan Surat Kabar/ Berita/ Majalah</t>
  </si>
  <si>
    <t xml:space="preserve">    -     Biaya Pakaian Kerja Satpam (Sepatu,baju PDL,kopel,Ikat Pinggang,tali kurt &amp; pluit, Kaos Kaki, Topi, Kaos Scurity, dl</t>
  </si>
  <si>
    <t xml:space="preserve">    -     Biaya Cleaning Service (yang dipekerjakan secara kontraktual)</t>
  </si>
  <si>
    <t xml:space="preserve">    -     Konsumsi rapat</t>
  </si>
  <si>
    <t xml:space="preserve">    -     Biaya penerimaan tamu</t>
  </si>
  <si>
    <t xml:space="preserve">     521115</t>
  </si>
  <si>
    <t>Honor Operasional Satuan Kerja</t>
  </si>
  <si>
    <t xml:space="preserve">    -     Honorarium Penanggung Jawab Pengelola Keuangan</t>
  </si>
  <si>
    <t xml:space="preserve">     522111</t>
  </si>
  <si>
    <t>Belanja Langganan Listrik</t>
  </si>
  <si>
    <t xml:space="preserve">    -     Biaya Langganan Listrik</t>
  </si>
  <si>
    <t xml:space="preserve">     522112</t>
  </si>
  <si>
    <t>Belanja Langganan Telepon</t>
  </si>
  <si>
    <t xml:space="preserve">    -     Langganan telepon</t>
  </si>
  <si>
    <t xml:space="preserve">     523111</t>
  </si>
  <si>
    <t>Belanja Biaya Pemeliharaan Gedung dan Bangunan</t>
  </si>
  <si>
    <t xml:space="preserve">    -     Biaya Pemeliharaan Gedung / Bangunan Bertingkat</t>
  </si>
  <si>
    <t xml:space="preserve">     523121</t>
  </si>
  <si>
    <t>Belanja Biaya Pemeliharaan Peralatan dan Mesin</t>
  </si>
  <si>
    <t xml:space="preserve">    -     Kendaraan Roda-4</t>
  </si>
  <si>
    <t xml:space="preserve">    -     Kendaraan Roda-2</t>
  </si>
  <si>
    <t>UNT/T</t>
  </si>
  <si>
    <t xml:space="preserve">    -     Kendaraan Roda-6</t>
  </si>
  <si>
    <t>U/THN</t>
  </si>
  <si>
    <t xml:space="preserve">    -     Komputer / Laptop</t>
  </si>
  <si>
    <t xml:space="preserve">    -     Air Conditioner</t>
  </si>
  <si>
    <t xml:space="preserve">    -     Genset</t>
  </si>
  <si>
    <t xml:space="preserve">    -     Inventaris</t>
  </si>
  <si>
    <t xml:space="preserve">    -     Biaya Perjalanan dinas</t>
  </si>
  <si>
    <t>Peningkatan Mutu Layanan Pendidikan_BLU</t>
  </si>
  <si>
    <t xml:space="preserve">     525111</t>
  </si>
  <si>
    <t>Belanja Gaji dan Tunjangan</t>
  </si>
  <si>
    <t xml:space="preserve">    -     Pegawai Kontrak</t>
  </si>
  <si>
    <t xml:space="preserve">    -     Dosen Kontrak PKPBI</t>
  </si>
  <si>
    <t xml:space="preserve">    -     Dosen Kontrak PKPBA</t>
  </si>
  <si>
    <t xml:space="preserve">    -     Pengelola BLU</t>
  </si>
  <si>
    <t xml:space="preserve">    -     Uang Lembur</t>
  </si>
  <si>
    <t xml:space="preserve">    -     Uang Makan Lembur</t>
  </si>
  <si>
    <t xml:space="preserve">    -     Uang Duka Pegawai</t>
  </si>
  <si>
    <t xml:space="preserve">    -     Belanja Gaji dan Tunjangan untuk Tri Dharma Perguruan Tinggi</t>
  </si>
  <si>
    <t xml:space="preserve">    -     Belanja Barang Operasional</t>
  </si>
  <si>
    <t xml:space="preserve">    -     Belanja untuk memperoleh jasa / sewa dalam operasional Pendidikan Tinggi</t>
  </si>
  <si>
    <t xml:space="preserve">     525114</t>
  </si>
  <si>
    <t>Belanja Pemeliharaan</t>
  </si>
  <si>
    <t xml:space="preserve">    -     Biaya Pemeliharaan Peralatan dan Mesin / Gedung dan Bangunan</t>
  </si>
  <si>
    <t xml:space="preserve">    -     Biaya Perjalanan Dinas Biasa</t>
  </si>
  <si>
    <t>Bagian Kemahasiswaan</t>
  </si>
  <si>
    <t xml:space="preserve">    -     Biaya Pemeliharaan</t>
  </si>
  <si>
    <t xml:space="preserve">    -     Belanja gaji dan tunjangan Ma'had</t>
  </si>
  <si>
    <t>2135.994.002</t>
  </si>
  <si>
    <t>Biaya Operasional Pendidikan PTAN (Universitas)</t>
  </si>
  <si>
    <t>Pembiayaan Operasional Pendidikan Tinggi</t>
  </si>
  <si>
    <t xml:space="preserve">    -     Biaya langganan internet</t>
  </si>
  <si>
    <t>Lelang sdh selesai</t>
  </si>
  <si>
    <t xml:space="preserve">    -     Biaya pemeliharaan gedung dan bangunan</t>
  </si>
  <si>
    <t xml:space="preserve">    -     Pemeliharaan kendaraan roda-4</t>
  </si>
  <si>
    <t xml:space="preserve">    -     Pemeliharaan lift</t>
  </si>
  <si>
    <t xml:space="preserve">    -     Pemeliharaan peralatan dan mesin lainnya</t>
  </si>
  <si>
    <t>Biaya Operasional Pendidikan Dalam Rangka Perencanaan</t>
  </si>
  <si>
    <t xml:space="preserve">    -     Biaya perjalanan lainnya untuk perencanaan</t>
  </si>
  <si>
    <t>2135.994.008</t>
  </si>
  <si>
    <t>Biaya Operasional Pendidikan PTAN (Bagian Kemahasiswaan)</t>
  </si>
  <si>
    <t>Operasional Perkantoran</t>
  </si>
  <si>
    <t xml:space="preserve">    -     Biaya Operasional Perkantoran</t>
  </si>
  <si>
    <t>2135.994.010</t>
  </si>
  <si>
    <t>Biaya Operasional Pendidikan PTAN (PKPBA)</t>
  </si>
  <si>
    <t>Penyelenggaraan Operasional</t>
  </si>
  <si>
    <t xml:space="preserve">    -     Biaya pemeliharaan peralatan dan mesin</t>
  </si>
  <si>
    <t>2135.994.014</t>
  </si>
  <si>
    <t>Biaya Operasional Pendidikan PTAN (LPMP)</t>
  </si>
  <si>
    <t>Penyelenggaraan Perkantoran</t>
  </si>
  <si>
    <t xml:space="preserve">    -     Operasional kantor</t>
  </si>
  <si>
    <t xml:space="preserve">    -     Pembayaran telepon</t>
  </si>
  <si>
    <t xml:space="preserve">    -     Pemeliharaan peralatan, dll</t>
  </si>
  <si>
    <t xml:space="preserve">    -     Perjalanan LPMP</t>
  </si>
  <si>
    <t>2135.994.015</t>
  </si>
  <si>
    <t>Biaya Operasional Pendidikan PTAN (Penelitian dan Pengembangan)</t>
  </si>
  <si>
    <t>Penunjang Operasional Lemlitbang</t>
  </si>
  <si>
    <t xml:space="preserve">    -     Belanja operasional kantor</t>
  </si>
  <si>
    <t xml:space="preserve">    -     Pemeliharaan peralatan dan mesin</t>
  </si>
  <si>
    <t xml:space="preserve">    -     Perjalanan kegiatan lemlitbang</t>
  </si>
  <si>
    <t xml:space="preserve">     524211</t>
  </si>
  <si>
    <t>Belanja perjalanan biasa - luar negeri</t>
  </si>
  <si>
    <t xml:space="preserve">    -     Perjalanan ke luar negeri untuk kegiatan lemlitbang</t>
  </si>
  <si>
    <t>TAHUN</t>
  </si>
  <si>
    <t>Malang,      Januari 2013</t>
  </si>
  <si>
    <t>Kuasa Pengguna Anggaran/</t>
  </si>
  <si>
    <t>Rektor,</t>
  </si>
  <si>
    <t>Jumlah</t>
  </si>
  <si>
    <t>Prof. Dr. H. Imam Suprayogo</t>
  </si>
  <si>
    <t>NIP. 195101021980031002</t>
  </si>
  <si>
    <t>Pelatihan Peningkatan Kompetensi Manajerial (BOP)</t>
  </si>
  <si>
    <t>PENGUMUMAN</t>
  </si>
  <si>
    <t>RENCANA UMUM PENGADAAN BARANG/JASA PEMERINTAH</t>
  </si>
  <si>
    <t>Melalui Penyedia</t>
  </si>
  <si>
    <t>NO</t>
  </si>
  <si>
    <t>NAMA PAKET PEKERJAAN</t>
  </si>
  <si>
    <t>KEGIATAN</t>
  </si>
  <si>
    <t>MATA ANGGARAN KEUANGAN</t>
  </si>
  <si>
    <t>SUMBER DANA (RM/PDN/HLN/PLN/HLN)</t>
  </si>
  <si>
    <t>PELAKSANAAN PEMILIHAN PENYEDIA</t>
  </si>
  <si>
    <t>PELAKSANAAN PEKERJAAN</t>
  </si>
  <si>
    <t>PENYEDIA</t>
  </si>
  <si>
    <t>AWAL (TANGGAL)</t>
  </si>
  <si>
    <t>SELESAI (TANGGAL)</t>
  </si>
  <si>
    <t>LELANG/SELEKSI</t>
  </si>
  <si>
    <t>NON LELANG/
SELEKSI</t>
  </si>
  <si>
    <t>E-PROC</t>
  </si>
  <si>
    <t>MANUAL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</si>
  <si>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</si>
  <si>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</si>
  <si>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</si>
  <si>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</si>
  <si>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</si>
  <si>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</si>
  <si>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</si>
  <si>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</si>
  <si>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</si>
  <si>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</si>
  <si>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12)</t>
  </si>
  <si>
    <t>(13)</t>
  </si>
  <si>
    <t>(14)</t>
  </si>
  <si>
    <t>(15)</t>
  </si>
  <si>
    <t>(16)</t>
  </si>
  <si>
    <t xml:space="preserve">    - Penggandaan buku panduan penelitian</t>
  </si>
  <si>
    <t>paket</t>
  </si>
  <si>
    <t xml:space="preserve">    -     Pengadaan Buku PKPBI</t>
  </si>
  <si>
    <t>keg</t>
  </si>
  <si>
    <t>kali</t>
  </si>
  <si>
    <t>eks</t>
  </si>
  <si>
    <t>tahun</t>
  </si>
  <si>
    <t xml:space="preserve">    -     Bahan keperluan workshop dan diseminasi</t>
  </si>
  <si>
    <t>0/KEG</t>
  </si>
  <si>
    <t>RENCANA UMUM PENGADAAN BARANG DAN JASA PEMERINTAH</t>
  </si>
  <si>
    <t>SUBSATKER</t>
  </si>
  <si>
    <t>:</t>
  </si>
  <si>
    <t>FAKULTAS TARBIYAH</t>
  </si>
  <si>
    <t>PPK</t>
  </si>
  <si>
    <t>DR. H. WAHIDMURNI, M.Pd.</t>
  </si>
  <si>
    <t>BPP RM</t>
  </si>
  <si>
    <t>M.ABU HASAN AZZUHRI, SE</t>
  </si>
  <si>
    <t>BPP PNBP</t>
  </si>
  <si>
    <t>JUWARI</t>
  </si>
  <si>
    <t>Keterangan</t>
  </si>
  <si>
    <t>Tgl Pengesahan</t>
  </si>
  <si>
    <t>Nama Paket Pekerjaan</t>
  </si>
  <si>
    <t>Kegiatan</t>
  </si>
  <si>
    <t>Jenis Belanja</t>
  </si>
  <si>
    <t>Jenis Pengadaan</t>
  </si>
  <si>
    <t>Lokasi Pekerjaan</t>
  </si>
  <si>
    <t>Penyedia</t>
  </si>
  <si>
    <t>Volume</t>
  </si>
  <si>
    <t>Sumber Dana (APBN)</t>
  </si>
  <si>
    <t>Pelaksanaan Pemilihan Penyedia</t>
  </si>
  <si>
    <t>Pelaksanaan Pekerjaan</t>
  </si>
  <si>
    <t>Lelang / Seleksi Secara Manual</t>
  </si>
  <si>
    <t>Penunjukan Langsung / Pengadaan Langsung</t>
  </si>
  <si>
    <t>Lelang / Seleksi Secara Elektronik</t>
  </si>
  <si>
    <t>Awal (Tanggal)</t>
  </si>
  <si>
    <t>Selesai (Tanggal)</t>
  </si>
  <si>
    <t>Barang</t>
  </si>
  <si>
    <t>Kota Malang</t>
  </si>
  <si>
    <t>Perpustakaan Kantor Pusat (BOP)</t>
  </si>
  <si>
    <t>2132.005.004.011.A.536111</t>
  </si>
  <si>
    <t>Modal</t>
  </si>
  <si>
    <t>2132.005.004.011.B.521211</t>
  </si>
  <si>
    <t xml:space="preserve"> -     Pengadaan Buku Perpustakaan</t>
  </si>
  <si>
    <t xml:space="preserve"> -     Administrasi Pengadaan</t>
  </si>
  <si>
    <t xml:space="preserve"> -     Biaya Bahan Untuk Perpustakaan</t>
  </si>
  <si>
    <t>Bahan</t>
  </si>
  <si>
    <t>Pembi</t>
  </si>
  <si>
    <t>15 pebruari 2013</t>
  </si>
  <si>
    <t xml:space="preserve">    -     Belanja barang untuk menunjang penyelenggaraan pendidikan tinggi</t>
  </si>
  <si>
    <t>Perpustakaan Fakultas Tarbiyah (BOP)</t>
  </si>
  <si>
    <t xml:space="preserve">    -     Belanja Modal Fisik Lainnya</t>
  </si>
  <si>
    <t xml:space="preserve">    -     Belanja Modal Peralatan dan Mesin</t>
  </si>
  <si>
    <t>28-Feb-13</t>
  </si>
  <si>
    <t>Peningakatan Layanan Penyelenggaraan Pendidikan Pada Fakultas Syari'ah</t>
  </si>
  <si>
    <t>EKSP</t>
  </si>
  <si>
    <t xml:space="preserve">    -     Tempat Penitipan Tas Perpustakaan</t>
  </si>
  <si>
    <t>Perpustakaan Fakultas Humaniora dan Budaya (BOP)</t>
  </si>
  <si>
    <t>Perpustakaan Fakultas Psikologi_(BOP)</t>
  </si>
  <si>
    <t xml:space="preserve">    -     Peralatan Laboratorium</t>
  </si>
  <si>
    <t xml:space="preserve">    -     Pengadaan Buku Perpustakaan</t>
  </si>
  <si>
    <t>Peningkatan Layanan Penyelenggaraan Pendidikan Pada Fakultas Ekonomi</t>
  </si>
  <si>
    <t>FAKULTAS SAINTEK</t>
  </si>
  <si>
    <t>Perpustakaan yang memenuhi standar PPS</t>
  </si>
  <si>
    <t>PASCASARJANA</t>
  </si>
  <si>
    <t>Harga Satuan</t>
  </si>
  <si>
    <t>NAMA PKT PEKERJAAN</t>
  </si>
  <si>
    <t xml:space="preserve">    -     Biaya penginapan peserta PKT fullboard 3 hari  [25 ORG x 2 PAC x 2 KEG]</t>
  </si>
  <si>
    <t xml:space="preserve">    -     Biaya penginapan Narasumber PKT fullboard 3 hari  [4 ORG x 1 PAC x 2 KEG]</t>
  </si>
  <si>
    <t xml:space="preserve">    -     Biaya penginapan peserta PKT fullboard 3 hari  [45 ORG x 2 PAC x 1 KEG]</t>
  </si>
  <si>
    <t xml:space="preserve">    -     Biaya penginapan Narasumber PKT fullboard 3 hari  [3 ORG x 2 PAC x 1 KEG]</t>
  </si>
  <si>
    <t xml:space="preserve">    -     Biaya penginapan Moderator PKT fullboard 3 hari  [3 ORG x 2 PAC x 1 KEG]</t>
  </si>
  <si>
    <t>-  Biaya penginapan PKT fullboard peserta 3 hari  [65 ORG x 2 PAC]</t>
  </si>
  <si>
    <t>- Biaya penginapan PKT fullboard Narasumber  [4 ORG x 1 PAC]</t>
  </si>
  <si>
    <t>-  Biaya penginapan PKT fullboard Moderator  [4 ORG x 1 PAC]</t>
  </si>
  <si>
    <t>- Biaya penginapan PKT fullboard peserta 2 hari  [100 ORG x 1 PAC x 3 KEG]</t>
  </si>
  <si>
    <t>- Biaya penginapan PKT fullboard Narasumber  [2 ORG x 1 PAC x 3 KEG]</t>
  </si>
  <si>
    <t>- Biaya penginapan PKT fullboard Moderator  [2 ORG x 1 PAC x 3 KEG]</t>
  </si>
  <si>
    <t xml:space="preserve">    -     Biaya penginapan PKT fullboard 3 hari  [140 ORG x 2 PAC]</t>
  </si>
  <si>
    <t xml:space="preserve">    -     Biaya penginapan PKT fullboard 3 hari  [60 ORG x 2 PAC]</t>
  </si>
  <si>
    <t>- Biaya penginapan peserta PKT fullboard 3 hari  [30 ORG x 2 PAC]</t>
  </si>
  <si>
    <t>- Biaya penginapan narasumber PKT fullboard 3 hari  [3 ORG x 2 PAC]</t>
  </si>
  <si>
    <t xml:space="preserve">    -     Biaya penginapan peserta PKT fullboard 3 hari  [18 ORG x 2 PAC x 1 KEG]</t>
  </si>
  <si>
    <t xml:space="preserve">    -     Biaya penginapan narasumber PKT fullboard 3 hari  [5 ORG x 2 PAC x 1 KEG]</t>
  </si>
  <si>
    <t>Penyusunan Anggaran THN 2014 dalam rangka pengendalian progrm pendis</t>
  </si>
  <si>
    <t>Sosialisasi Anggaran THN 2013 dan Perancangan Kegiatan THN 2014_(BOP)</t>
  </si>
  <si>
    <t xml:space="preserve">   -    Pengadaan Jas Almamater</t>
  </si>
  <si>
    <t>Pembangunan Gedung Pendidikan (lanjutan)</t>
  </si>
  <si>
    <t>- Konsultan Perencana</t>
  </si>
  <si>
    <t>- Meubelair PPS</t>
  </si>
  <si>
    <t>- Administrasi Proyek</t>
  </si>
  <si>
    <t>- LCD Proyektor Gedung Pertemuan</t>
  </si>
  <si>
    <t>- LCD Proyektor Ruang Kelas</t>
  </si>
  <si>
    <t>- Pengadaan Jas Almamater</t>
  </si>
  <si>
    <t>- Meubelair Ma'had</t>
  </si>
  <si>
    <t>- Rak Buku</t>
  </si>
  <si>
    <t>- Pengadaan Buku Perputakaan</t>
  </si>
  <si>
    <t>- Konstruksi Fisik</t>
  </si>
  <si>
    <t>- Konsultan Pengawas</t>
  </si>
  <si>
    <t>- Biaya Perencana</t>
  </si>
  <si>
    <t>- Biaya Pengawas</t>
  </si>
  <si>
    <t>- Biaya langganan internet</t>
  </si>
  <si>
    <t>- Pengadaan Buku Perpustakaan</t>
  </si>
  <si>
    <t>B</t>
  </si>
  <si>
    <t>A</t>
  </si>
  <si>
    <t>PPK Univ, Kantor Pusat, Biro (DR. Saifullah, SH., M.Hum)</t>
  </si>
  <si>
    <t>PPK UPT (Dr. H. Muhammad In'am Esha, M.Ag)</t>
  </si>
  <si>
    <t>C</t>
  </si>
  <si>
    <t>PPK Program Pascasarjana (Prof. Dr. H. Baharuddin, M.Pd.I)</t>
  </si>
  <si>
    <t>- Administrasi Pengadaan</t>
  </si>
  <si>
    <t>-Administrasi/Pengelola Proyek</t>
  </si>
  <si>
    <t>FAKULTAS TARBIYAH (Dr. Wahidmurni, M.Pd)</t>
  </si>
  <si>
    <t>FAKULTAS SYARI'AH (Zaenul Mahmudi, MA)</t>
  </si>
  <si>
    <t>FAKULTAS HUDAYA (Dr. Hj. Istiadah, MA)</t>
  </si>
  <si>
    <t>FAKULTAS PSIKOLOGI (Dr. H. Achmad Khudori Soleh, M. Ag)</t>
  </si>
  <si>
    <t>FAKULTAS EKONOMI (Dr. Achmad Sani Supriyanto, M.Si)</t>
  </si>
  <si>
    <t>FAKULTAS SAINTEK (Dr. Hj. Bayyinatul Muchtaromah, drh., M.Si)</t>
  </si>
  <si>
    <t>PASCASARJANA (Prof. Dr. Baharuddin, M.PdI)</t>
  </si>
  <si>
    <t xml:space="preserve">Bagian Kemahasiswaan </t>
  </si>
  <si>
    <t>Signal Repeater Booster</t>
  </si>
  <si>
    <t xml:space="preserve">Handycam </t>
  </si>
  <si>
    <t xml:space="preserve">Lensa Kamera </t>
  </si>
  <si>
    <t xml:space="preserve">Scanner </t>
  </si>
  <si>
    <t>Perlengkapan Wifi (Wifi Router, Hubswitch, RJ45, Tang, Kabel)</t>
  </si>
  <si>
    <t>LCD TV</t>
  </si>
  <si>
    <t xml:space="preserve">Printer </t>
  </si>
  <si>
    <t>Biaya Modal Fisik Lainnya untuk Fakultas</t>
  </si>
  <si>
    <t>Belanja Software Amos 18</t>
  </si>
  <si>
    <t>Belanja Software PASW adv. Statistic 18</t>
  </si>
  <si>
    <t>Belanja Software PASW adv. Base 18</t>
  </si>
  <si>
    <t>Belanja Software Regression 18</t>
  </si>
  <si>
    <t xml:space="preserve">Belanja modal fisik lainnya </t>
  </si>
  <si>
    <t>Pengadaan Software</t>
  </si>
  <si>
    <t>Pengadaan Jurnal Internasional</t>
  </si>
  <si>
    <t>Pengadaan Jurnal Nasional Terakreditasi</t>
  </si>
  <si>
    <t>Pengadaan Buku Asing</t>
  </si>
  <si>
    <t>Jurusan Biologi</t>
  </si>
  <si>
    <t>LCD</t>
  </si>
  <si>
    <t>Komputer PC</t>
  </si>
  <si>
    <t>Printer</t>
  </si>
  <si>
    <t>UPS</t>
  </si>
  <si>
    <t>Jurusan Fisika</t>
  </si>
  <si>
    <t>Jurusan Kimia</t>
  </si>
  <si>
    <t>Scanner</t>
  </si>
  <si>
    <t>Laptop</t>
  </si>
  <si>
    <t>Jurusan Matematika</t>
  </si>
  <si>
    <t>Jurusan Teknik Informatika</t>
  </si>
  <si>
    <t>Printer Scanner Fotokopi</t>
  </si>
  <si>
    <t>Monitor LED 15"</t>
  </si>
  <si>
    <t>Komputer untuk video editing</t>
  </si>
  <si>
    <t>Komputer Server</t>
  </si>
  <si>
    <t>Wireless Microphone</t>
  </si>
  <si>
    <t>Jurusan Teknik Arsitektur</t>
  </si>
  <si>
    <t>Belanja modal peralatan dan mesin</t>
  </si>
  <si>
    <t>Fakultas</t>
  </si>
  <si>
    <t>LCD Interaktif</t>
  </si>
  <si>
    <t>Wireless Access Point</t>
  </si>
  <si>
    <t>Access Point</t>
  </si>
  <si>
    <t>Routerboard</t>
  </si>
  <si>
    <t>Modem</t>
  </si>
  <si>
    <t>Alat Laboratorium</t>
  </si>
  <si>
    <t>Lemari Es besar</t>
  </si>
  <si>
    <t>Blower</t>
  </si>
  <si>
    <t>Nitrogen Container Criopreservation</t>
  </si>
  <si>
    <t>Adaptor Sentrifus</t>
  </si>
  <si>
    <t>Lampu UV</t>
  </si>
  <si>
    <t>Pointer Wireless</t>
  </si>
  <si>
    <t>CCTV</t>
  </si>
  <si>
    <t>Power Supply</t>
  </si>
  <si>
    <t>Meeting Box Amplifier</t>
  </si>
  <si>
    <t>Lemari Pintu Dorong</t>
  </si>
  <si>
    <t>Lemari Besi dua pintu</t>
  </si>
  <si>
    <t>Tripod</t>
  </si>
  <si>
    <t>Walkie Talkie</t>
  </si>
  <si>
    <t>Tablet Android</t>
  </si>
  <si>
    <t>Kamera</t>
  </si>
  <si>
    <t>Meja Komputer</t>
  </si>
  <si>
    <t>Handycam</t>
  </si>
  <si>
    <t>Kamera Digital</t>
  </si>
  <si>
    <t>Lemari Gambar</t>
  </si>
  <si>
    <t>AC</t>
  </si>
  <si>
    <t>Meja Kerja</t>
  </si>
  <si>
    <t>Loker Partikel Board VIP</t>
  </si>
  <si>
    <t>Meja Auditorium</t>
  </si>
  <si>
    <t>Paket Sound System Meeting</t>
  </si>
  <si>
    <t>Kamera CCTV</t>
  </si>
  <si>
    <t xml:space="preserve"> Pengadaan Buku</t>
  </si>
  <si>
    <t>Belanja Sarana Prasarana Penunjang Pendidikan dan Pengajaran berupa komputer 10 unit</t>
  </si>
  <si>
    <t>Sofware</t>
  </si>
  <si>
    <t>Jurnal Nasional (5 jurnal x 3 eksp x 2 terbit)</t>
  </si>
  <si>
    <t>Jurnal Internasional (3 jurnal x 1 eksp x 2 terbit)</t>
  </si>
  <si>
    <t>Buku Perpustakaan</t>
  </si>
  <si>
    <t>LCD Proyektor</t>
  </si>
  <si>
    <t>Air Conditioner</t>
  </si>
  <si>
    <t>Brankas</t>
  </si>
  <si>
    <t>Rak Buku Perpustakaan</t>
  </si>
  <si>
    <t>Tempat Penitipan Tas Perpustakaan</t>
  </si>
  <si>
    <t>Orgen dan Rebana</t>
  </si>
  <si>
    <t>Buku</t>
  </si>
  <si>
    <t>Camera 5D</t>
  </si>
  <si>
    <t>LCD Projector</t>
  </si>
  <si>
    <t>Camera Digital</t>
  </si>
  <si>
    <t>Parabola</t>
  </si>
  <si>
    <t>Meubelair</t>
  </si>
  <si>
    <t>Etalase</t>
  </si>
  <si>
    <t>Layar Proyektor</t>
  </si>
  <si>
    <t>Peralatan Laboratorium</t>
  </si>
  <si>
    <t>Pengadaan Peralatan Perpustakaan dan Lab</t>
  </si>
  <si>
    <t>Pengadaan Buku Perpustakaan</t>
  </si>
  <si>
    <t>Television</t>
  </si>
  <si>
    <t>Komputer</t>
  </si>
  <si>
    <t>Hadware BEI</t>
  </si>
  <si>
    <t>TableT</t>
  </si>
  <si>
    <t>Administrasi Proyek</t>
  </si>
  <si>
    <t xml:space="preserve">Notebook </t>
  </si>
  <si>
    <t xml:space="preserve">Video Camcorder </t>
  </si>
  <si>
    <t>Komputer Video  Editing</t>
  </si>
  <si>
    <t>Mesin Fax Otomatis</t>
  </si>
  <si>
    <t>Mesin Fotocopy Digital</t>
  </si>
  <si>
    <t>Lemari File Kayu</t>
  </si>
  <si>
    <t>Printer Laser</t>
  </si>
  <si>
    <t>Printer laser colour</t>
  </si>
  <si>
    <t>Meja 1 Biro</t>
  </si>
  <si>
    <t>Kursi Sofa (Sice)</t>
  </si>
  <si>
    <t>Mesin Penghancur kertas</t>
  </si>
  <si>
    <t>set</t>
  </si>
  <si>
    <t xml:space="preserve"> Pengadaan Buku Perpustakaan</t>
  </si>
  <si>
    <t>Scanner Auto Fidder</t>
  </si>
  <si>
    <t>Pencetakan Majalah Suara Akademika</t>
  </si>
  <si>
    <t>Mesin potong rumput</t>
  </si>
  <si>
    <t>Gerobak Sampah</t>
  </si>
  <si>
    <t>Tempat Sampah</t>
  </si>
  <si>
    <t>Driling Machine / Bor Beton</t>
  </si>
  <si>
    <t>Lampu Surya Cell (Tenaga Surya)</t>
  </si>
  <si>
    <t>Finger dan CCTV System</t>
  </si>
  <si>
    <t>Kursi untuk gedung pertemuan</t>
  </si>
  <si>
    <t>UNIVERSITAS (Dr. H. Saifullah, SH., M.Hum)</t>
  </si>
  <si>
    <t>BIRO ADMINISTRASI UMUM, PERENCANAAN DAN KEUANGAN (Dr. H. Saifullah, SH., M.Hum)</t>
  </si>
  <si>
    <t>BAGIAN ADMINISTRASI AKADEMIK, KEMAHASISWAAN DAN KERJASAMA (Dr. H. Saifullah, SH., M.Hum)</t>
  </si>
  <si>
    <t>Komputer C Desktop</t>
  </si>
  <si>
    <t xml:space="preserve">Handy Talky </t>
  </si>
  <si>
    <t>UPT- PUSAT PENGEMBANGAN BAHASA</t>
  </si>
  <si>
    <t xml:space="preserve">    -     Pencetakan Buku Ajar PKPBA</t>
  </si>
  <si>
    <t xml:space="preserve">    -     Seprei</t>
  </si>
  <si>
    <t xml:space="preserve">    -     Bantal</t>
  </si>
  <si>
    <t xml:space="preserve">    -     Cetak Paket Buku Pedoman dan Kitab Ma'had</t>
  </si>
  <si>
    <t>BUAH</t>
  </si>
  <si>
    <t>Pusat Studi Gender (PSG)</t>
  </si>
  <si>
    <t>Belanja Penyedia Barang dan Jasa BLU Lainnya</t>
  </si>
  <si>
    <t xml:space="preserve">    -     Pencetakan Jurnal Egalita</t>
  </si>
  <si>
    <t xml:space="preserve">UPT - PUSAT PERPUSTAKAAN </t>
  </si>
  <si>
    <t xml:space="preserve">Lembaga Penelitian dan Pengembangan (LEMLITBANG) </t>
  </si>
  <si>
    <t xml:space="preserve">UPT - PUSAT MA'HAD JAMI'AH </t>
  </si>
  <si>
    <t xml:space="preserve">UPT - PUSAT TEKNOLOGI INFORMASI DAN PANGKALAN DATA </t>
  </si>
  <si>
    <t>LEMBAGA PENELITIAN DAN PENGEMBANGAN KEPADA MASYARAKAT (LPPM) (Dr. H. Sugeng Listyo Prabowo, M.Pd)</t>
  </si>
  <si>
    <t>UNIT PELAKSANA TEKNIS (UPT)  (Dr. H. Muhammad In'am Esha, M.Ag)</t>
  </si>
  <si>
    <t>Pompa tanah</t>
  </si>
  <si>
    <t>Papan banner</t>
  </si>
  <si>
    <t>AC split 2.5 PK</t>
  </si>
  <si>
    <t>Alat Siar Radio Simponi FM</t>
  </si>
  <si>
    <t>Stavolt Stabilitas daya listrik</t>
  </si>
  <si>
    <t>Mobile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</si>
</sst>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theme="9" tint="-0.499984740745262"/>
      <name val="Arial"/>
      <family val="2"/>
    </font>
    <font>
      <b/>
      <sz val="10"/>
      <color rgb="FF002060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charset val="1"/>
      <scheme val="minor"/>
    </font>
    <font>
      <sz val="9"/>
      <name val="Arial"/>
      <family val="2"/>
    </font>
    <font>
      <sz val="10"/>
      <name val="Helv"/>
      <charset val="204"/>
    </font>
    <font>
      <i/>
      <sz val="10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1"/>
      <color theme="9" tint="-0.249977111117893"/>
      <name val="Calibri"/>
      <family val="2"/>
      <charset val="1"/>
      <scheme val="minor"/>
    </font>
    <font>
      <b/>
      <sz val="10"/>
      <color theme="9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0"/>
      <color rgb="FFFF0000"/>
      <name val="Arial"/>
      <family val="2"/>
    </font>
    <font>
      <sz val="10"/>
      <color theme="9" tint="-0.499984740745262"/>
      <name val="Arial"/>
      <family val="2"/>
    </font>
    <font>
      <b/>
      <sz val="11"/>
      <color rgb="FFFF0000"/>
      <name val="Calibri"/>
      <family val="2"/>
      <charset val="1"/>
      <scheme val="minor"/>
    </font>
    <font>
      <b/>
      <sz val="9"/>
      <color theme="9" tint="-0.499984740745262"/>
      <name val="Arial"/>
      <family val="2"/>
    </font>
    <font>
      <b/>
      <sz val="11"/>
      <name val="Calibri"/>
      <family val="2"/>
      <charset val="1"/>
      <scheme val="minor"/>
    </font>
    <font>
      <b/>
      <sz val="11"/>
      <color rgb="FFFF0000"/>
      <name val="Arial"/>
      <family val="2"/>
    </font>
    <font>
      <b/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/>
    <xf numFmtId="0" fontId="1" fillId="0" borderId="0"/>
    <xf numFmtId="0" fontId="22" fillId="0" borderId="0"/>
    <xf numFmtId="41" fontId="39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117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41" fontId="3" fillId="0" borderId="0" xfId="0" applyNumberFormat="1" applyFont="1"/>
    <xf numFmtId="4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/>
    </xf>
    <xf numFmtId="0" fontId="4" fillId="4" borderId="5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41" fontId="4" fillId="4" borderId="5" xfId="0" applyNumberFormat="1" applyFont="1" applyFill="1" applyBorder="1"/>
    <xf numFmtId="41" fontId="4" fillId="0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41" fontId="5" fillId="0" borderId="5" xfId="0" applyNumberFormat="1" applyFont="1" applyBorder="1" applyAlignment="1">
      <alignment vertical="top"/>
    </xf>
    <xf numFmtId="41" fontId="5" fillId="0" borderId="6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41" fontId="6" fillId="0" borderId="5" xfId="0" applyNumberFormat="1" applyFont="1" applyBorder="1"/>
    <xf numFmtId="41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8" xfId="0" applyFont="1" applyBorder="1"/>
    <xf numFmtId="41" fontId="7" fillId="0" borderId="5" xfId="0" applyNumberFormat="1" applyFont="1" applyBorder="1"/>
    <xf numFmtId="41" fontId="7" fillId="0" borderId="5" xfId="0" applyNumberFormat="1" applyFont="1" applyFill="1" applyBorder="1"/>
    <xf numFmtId="41" fontId="7" fillId="0" borderId="6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41" fontId="8" fillId="0" borderId="5" xfId="0" applyNumberFormat="1" applyFont="1" applyBorder="1"/>
    <xf numFmtId="41" fontId="8" fillId="0" borderId="5" xfId="0" applyNumberFormat="1" applyFont="1" applyFill="1" applyBorder="1"/>
    <xf numFmtId="41" fontId="8" fillId="0" borderId="6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/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41" fontId="9" fillId="0" borderId="5" xfId="0" applyNumberFormat="1" applyFont="1" applyBorder="1"/>
    <xf numFmtId="41" fontId="9" fillId="0" borderId="5" xfId="0" applyNumberFormat="1" applyFont="1" applyFill="1" applyBorder="1"/>
    <xf numFmtId="41" fontId="9" fillId="0" borderId="6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41" fontId="2" fillId="2" borderId="5" xfId="0" applyNumberFormat="1" applyFont="1" applyFill="1" applyBorder="1"/>
    <xf numFmtId="41" fontId="2" fillId="2" borderId="6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41" fontId="3" fillId="2" borderId="5" xfId="0" applyNumberFormat="1" applyFont="1" applyFill="1" applyBorder="1"/>
    <xf numFmtId="41" fontId="3" fillId="2" borderId="6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41" fontId="7" fillId="0" borderId="6" xfId="0" applyNumberFormat="1" applyFont="1" applyBorder="1" applyAlignment="1">
      <alignment horizontal="center"/>
    </xf>
    <xf numFmtId="41" fontId="8" fillId="0" borderId="6" xfId="0" applyNumberFormat="1" applyFont="1" applyBorder="1" applyAlignment="1">
      <alignment horizontal="center"/>
    </xf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7" fillId="3" borderId="8" xfId="0" applyFont="1" applyFill="1" applyBorder="1"/>
    <xf numFmtId="41" fontId="7" fillId="3" borderId="5" xfId="0" applyNumberFormat="1" applyFont="1" applyFill="1" applyBorder="1"/>
    <xf numFmtId="41" fontId="7" fillId="3" borderId="6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41" fontId="8" fillId="3" borderId="5" xfId="0" applyNumberFormat="1" applyFont="1" applyFill="1" applyBorder="1"/>
    <xf numFmtId="41" fontId="8" fillId="3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41" fontId="2" fillId="3" borderId="5" xfId="0" applyNumberFormat="1" applyFont="1" applyFill="1" applyBorder="1"/>
    <xf numFmtId="41" fontId="2" fillId="3" borderId="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2" borderId="7" xfId="0" applyFont="1" applyFill="1" applyBorder="1"/>
    <xf numFmtId="0" fontId="3" fillId="3" borderId="8" xfId="0" applyFont="1" applyFill="1" applyBorder="1"/>
    <xf numFmtId="41" fontId="3" fillId="3" borderId="5" xfId="0" applyNumberFormat="1" applyFont="1" applyFill="1" applyBorder="1"/>
    <xf numFmtId="41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8" fillId="6" borderId="5" xfId="0" applyFont="1" applyFill="1" applyBorder="1" applyAlignment="1">
      <alignment vertical="top"/>
    </xf>
    <xf numFmtId="0" fontId="8" fillId="6" borderId="6" xfId="0" applyFont="1" applyFill="1" applyBorder="1" applyAlignment="1">
      <alignment vertical="top"/>
    </xf>
    <xf numFmtId="0" fontId="8" fillId="6" borderId="8" xfId="0" applyFont="1" applyFill="1" applyBorder="1" applyAlignment="1">
      <alignment vertical="top"/>
    </xf>
    <xf numFmtId="41" fontId="8" fillId="6" borderId="5" xfId="0" applyNumberFormat="1" applyFont="1" applyFill="1" applyBorder="1" applyAlignment="1">
      <alignment vertical="top"/>
    </xf>
    <xf numFmtId="41" fontId="8" fillId="6" borderId="6" xfId="0" applyNumberFormat="1" applyFont="1" applyFill="1" applyBorder="1" applyAlignment="1">
      <alignment horizontal="center" vertical="top"/>
    </xf>
    <xf numFmtId="0" fontId="8" fillId="6" borderId="8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6" xfId="0" applyFont="1" applyFill="1" applyBorder="1"/>
    <xf numFmtId="0" fontId="2" fillId="6" borderId="8" xfId="0" applyFont="1" applyFill="1" applyBorder="1"/>
    <xf numFmtId="41" fontId="2" fillId="6" borderId="5" xfId="0" applyNumberFormat="1" applyFont="1" applyFill="1" applyBorder="1"/>
    <xf numFmtId="41" fontId="2" fillId="6" borderId="6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3" fillId="6" borderId="5" xfId="0" applyFont="1" applyFill="1" applyBorder="1"/>
    <xf numFmtId="0" fontId="3" fillId="6" borderId="6" xfId="0" applyFont="1" applyFill="1" applyBorder="1"/>
    <xf numFmtId="0" fontId="3" fillId="6" borderId="8" xfId="0" applyFont="1" applyFill="1" applyBorder="1"/>
    <xf numFmtId="41" fontId="3" fillId="6" borderId="5" xfId="0" applyNumberFormat="1" applyFont="1" applyFill="1" applyBorder="1"/>
    <xf numFmtId="41" fontId="3" fillId="6" borderId="6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8" fillId="3" borderId="5" xfId="0" applyFont="1" applyFill="1" applyBorder="1" applyAlignment="1">
      <alignment vertical="top"/>
    </xf>
    <xf numFmtId="0" fontId="8" fillId="3" borderId="6" xfId="0" applyFont="1" applyFill="1" applyBorder="1" applyAlignment="1">
      <alignment vertical="top"/>
    </xf>
    <xf numFmtId="0" fontId="8" fillId="3" borderId="8" xfId="0" applyFont="1" applyFill="1" applyBorder="1" applyAlignment="1">
      <alignment vertical="top"/>
    </xf>
    <xf numFmtId="41" fontId="8" fillId="3" borderId="5" xfId="0" applyNumberFormat="1" applyFont="1" applyFill="1" applyBorder="1" applyAlignment="1">
      <alignment vertical="top"/>
    </xf>
    <xf numFmtId="41" fontId="8" fillId="3" borderId="6" xfId="0" applyNumberFormat="1" applyFont="1" applyFill="1" applyBorder="1" applyAlignment="1">
      <alignment horizontal="center" vertical="top"/>
    </xf>
    <xf numFmtId="0" fontId="7" fillId="0" borderId="7" xfId="0" applyFont="1" applyBorder="1"/>
    <xf numFmtId="0" fontId="8" fillId="0" borderId="7" xfId="0" applyFont="1" applyBorder="1"/>
    <xf numFmtId="0" fontId="2" fillId="2" borderId="7" xfId="0" applyFont="1" applyFill="1" applyBorder="1"/>
    <xf numFmtId="0" fontId="2" fillId="2" borderId="8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6" xfId="0" applyFont="1" applyFill="1" applyBorder="1"/>
    <xf numFmtId="0" fontId="2" fillId="7" borderId="7" xfId="0" applyFont="1" applyFill="1" applyBorder="1"/>
    <xf numFmtId="0" fontId="2" fillId="7" borderId="8" xfId="0" applyFont="1" applyFill="1" applyBorder="1"/>
    <xf numFmtId="41" fontId="2" fillId="7" borderId="5" xfId="0" applyNumberFormat="1" applyFont="1" applyFill="1" applyBorder="1"/>
    <xf numFmtId="41" fontId="2" fillId="7" borderId="6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" fillId="7" borderId="5" xfId="0" applyFont="1" applyFill="1" applyBorder="1"/>
    <xf numFmtId="0" fontId="3" fillId="7" borderId="6" xfId="0" applyFont="1" applyFill="1" applyBorder="1"/>
    <xf numFmtId="0" fontId="3" fillId="7" borderId="7" xfId="0" applyFont="1" applyFill="1" applyBorder="1"/>
    <xf numFmtId="0" fontId="3" fillId="7" borderId="8" xfId="0" applyFont="1" applyFill="1" applyBorder="1"/>
    <xf numFmtId="41" fontId="3" fillId="7" borderId="5" xfId="0" applyNumberFormat="1" applyFont="1" applyFill="1" applyBorder="1"/>
    <xf numFmtId="41" fontId="3" fillId="7" borderId="6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41" fontId="6" fillId="3" borderId="5" xfId="0" applyNumberFormat="1" applyFont="1" applyFill="1" applyBorder="1"/>
    <xf numFmtId="41" fontId="6" fillId="3" borderId="6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6" borderId="5" xfId="0" applyFont="1" applyFill="1" applyBorder="1"/>
    <xf numFmtId="0" fontId="7" fillId="6" borderId="6" xfId="0" applyFont="1" applyFill="1" applyBorder="1"/>
    <xf numFmtId="0" fontId="7" fillId="6" borderId="8" xfId="0" applyFont="1" applyFill="1" applyBorder="1"/>
    <xf numFmtId="41" fontId="7" fillId="6" borderId="5" xfId="0" applyNumberFormat="1" applyFont="1" applyFill="1" applyBorder="1"/>
    <xf numFmtId="41" fontId="7" fillId="6" borderId="6" xfId="0" applyNumberFormat="1" applyFont="1" applyFill="1" applyBorder="1" applyAlignment="1">
      <alignment horizontal="center"/>
    </xf>
    <xf numFmtId="0" fontId="8" fillId="6" borderId="5" xfId="0" applyFont="1" applyFill="1" applyBorder="1"/>
    <xf numFmtId="0" fontId="8" fillId="6" borderId="6" xfId="0" applyFont="1" applyFill="1" applyBorder="1"/>
    <xf numFmtId="0" fontId="8" fillId="6" borderId="8" xfId="0" applyFont="1" applyFill="1" applyBorder="1"/>
    <xf numFmtId="41" fontId="8" fillId="6" borderId="5" xfId="0" applyNumberFormat="1" applyFont="1" applyFill="1" applyBorder="1"/>
    <xf numFmtId="41" fontId="8" fillId="6" borderId="6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1" fontId="2" fillId="0" borderId="5" xfId="0" applyNumberFormat="1" applyFont="1" applyBorder="1"/>
    <xf numFmtId="41" fontId="2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41" fontId="3" fillId="0" borderId="5" xfId="0" applyNumberFormat="1" applyFont="1" applyBorder="1"/>
    <xf numFmtId="41" fontId="3" fillId="0" borderId="6" xfId="0" applyNumberFormat="1" applyFont="1" applyBorder="1" applyAlignment="1">
      <alignment horizontal="center"/>
    </xf>
    <xf numFmtId="0" fontId="7" fillId="6" borderId="7" xfId="0" applyFont="1" applyFill="1" applyBorder="1"/>
    <xf numFmtId="0" fontId="7" fillId="6" borderId="8" xfId="0" applyFont="1" applyFill="1" applyBorder="1" applyAlignment="1">
      <alignment horizontal="center"/>
    </xf>
    <xf numFmtId="0" fontId="8" fillId="6" borderId="7" xfId="0" applyFont="1" applyFill="1" applyBorder="1"/>
    <xf numFmtId="0" fontId="2" fillId="6" borderId="7" xfId="0" applyFont="1" applyFill="1" applyBorder="1"/>
    <xf numFmtId="0" fontId="3" fillId="6" borderId="7" xfId="0" applyFont="1" applyFill="1" applyBorder="1"/>
    <xf numFmtId="0" fontId="9" fillId="0" borderId="7" xfId="0" applyFont="1" applyBorder="1"/>
    <xf numFmtId="41" fontId="9" fillId="0" borderId="6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41" fontId="10" fillId="6" borderId="5" xfId="0" applyNumberFormat="1" applyFont="1" applyFill="1" applyBorder="1"/>
    <xf numFmtId="41" fontId="10" fillId="6" borderId="6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41" fontId="3" fillId="2" borderId="5" xfId="0" applyNumberFormat="1" applyFont="1" applyFill="1" applyBorder="1" applyAlignment="1">
      <alignment vertical="top"/>
    </xf>
    <xf numFmtId="41" fontId="10" fillId="3" borderId="5" xfId="0" applyNumberFormat="1" applyFont="1" applyFill="1" applyBorder="1"/>
    <xf numFmtId="41" fontId="10" fillId="3" borderId="6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vertical="top"/>
    </xf>
    <xf numFmtId="0" fontId="11" fillId="3" borderId="5" xfId="0" applyFont="1" applyFill="1" applyBorder="1" applyAlignment="1">
      <alignment vertical="top"/>
    </xf>
    <xf numFmtId="41" fontId="10" fillId="3" borderId="5" xfId="0" applyNumberFormat="1" applyFont="1" applyFill="1" applyBorder="1" applyAlignment="1">
      <alignment vertical="top"/>
    </xf>
    <xf numFmtId="41" fontId="10" fillId="3" borderId="6" xfId="0" applyNumberFormat="1" applyFont="1" applyFill="1" applyBorder="1" applyAlignment="1">
      <alignment horizontal="center" vertical="top"/>
    </xf>
    <xf numFmtId="41" fontId="10" fillId="6" borderId="5" xfId="0" applyNumberFormat="1" applyFont="1" applyFill="1" applyBorder="1" applyAlignment="1">
      <alignment vertical="top"/>
    </xf>
    <xf numFmtId="41" fontId="10" fillId="6" borderId="6" xfId="0" applyNumberFormat="1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/>
    </xf>
    <xf numFmtId="0" fontId="6" fillId="6" borderId="5" xfId="0" applyFont="1" applyFill="1" applyBorder="1"/>
    <xf numFmtId="0" fontId="6" fillId="6" borderId="6" xfId="0" applyFont="1" applyFill="1" applyBorder="1"/>
    <xf numFmtId="0" fontId="6" fillId="6" borderId="7" xfId="0" applyFont="1" applyFill="1" applyBorder="1"/>
    <xf numFmtId="0" fontId="6" fillId="6" borderId="8" xfId="0" applyFont="1" applyFill="1" applyBorder="1"/>
    <xf numFmtId="41" fontId="6" fillId="6" borderId="5" xfId="0" applyNumberFormat="1" applyFont="1" applyFill="1" applyBorder="1"/>
    <xf numFmtId="41" fontId="6" fillId="6" borderId="6" xfId="0" applyNumberFormat="1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9" fillId="6" borderId="5" xfId="0" applyFont="1" applyFill="1" applyBorder="1"/>
    <xf numFmtId="0" fontId="9" fillId="6" borderId="6" xfId="0" applyFont="1" applyFill="1" applyBorder="1"/>
    <xf numFmtId="0" fontId="9" fillId="6" borderId="7" xfId="0" applyFont="1" applyFill="1" applyBorder="1"/>
    <xf numFmtId="0" fontId="9" fillId="6" borderId="8" xfId="0" applyFont="1" applyFill="1" applyBorder="1"/>
    <xf numFmtId="41" fontId="9" fillId="6" borderId="5" xfId="0" applyNumberFormat="1" applyFont="1" applyFill="1" applyBorder="1"/>
    <xf numFmtId="41" fontId="9" fillId="6" borderId="6" xfId="0" applyNumberFormat="1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41" fontId="7" fillId="2" borderId="5" xfId="0" applyNumberFormat="1" applyFont="1" applyFill="1" applyBorder="1"/>
    <xf numFmtId="0" fontId="2" fillId="6" borderId="0" xfId="0" applyFont="1" applyFill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41" fontId="8" fillId="2" borderId="5" xfId="0" applyNumberFormat="1" applyFont="1" applyFill="1" applyBorder="1"/>
    <xf numFmtId="41" fontId="8" fillId="2" borderId="6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8" borderId="5" xfId="0" applyFont="1" applyFill="1" applyBorder="1"/>
    <xf numFmtId="0" fontId="8" fillId="8" borderId="6" xfId="0" applyFont="1" applyFill="1" applyBorder="1"/>
    <xf numFmtId="0" fontId="8" fillId="8" borderId="7" xfId="0" applyFont="1" applyFill="1" applyBorder="1"/>
    <xf numFmtId="0" fontId="8" fillId="8" borderId="8" xfId="0" applyFont="1" applyFill="1" applyBorder="1"/>
    <xf numFmtId="41" fontId="8" fillId="8" borderId="5" xfId="0" applyNumberFormat="1" applyFont="1" applyFill="1" applyBorder="1"/>
    <xf numFmtId="41" fontId="8" fillId="8" borderId="6" xfId="0" applyNumberFormat="1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6" xfId="0" applyFont="1" applyFill="1" applyBorder="1"/>
    <xf numFmtId="0" fontId="2" fillId="8" borderId="7" xfId="0" applyFont="1" applyFill="1" applyBorder="1"/>
    <xf numFmtId="0" fontId="2" fillId="8" borderId="8" xfId="0" applyFont="1" applyFill="1" applyBorder="1"/>
    <xf numFmtId="41" fontId="2" fillId="8" borderId="5" xfId="0" applyNumberFormat="1" applyFont="1" applyFill="1" applyBorder="1"/>
    <xf numFmtId="41" fontId="2" fillId="8" borderId="6" xfId="0" applyNumberFormat="1" applyFon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6" xfId="0" applyFont="1" applyFill="1" applyBorder="1"/>
    <xf numFmtId="0" fontId="3" fillId="8" borderId="7" xfId="0" applyFont="1" applyFill="1" applyBorder="1"/>
    <xf numFmtId="0" fontId="3" fillId="8" borderId="8" xfId="0" applyFont="1" applyFill="1" applyBorder="1"/>
    <xf numFmtId="41" fontId="3" fillId="8" borderId="5" xfId="0" applyNumberFormat="1" applyFont="1" applyFill="1" applyBorder="1"/>
    <xf numFmtId="41" fontId="3" fillId="8" borderId="6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9" fillId="8" borderId="6" xfId="0" applyFont="1" applyFill="1" applyBorder="1"/>
    <xf numFmtId="0" fontId="9" fillId="8" borderId="7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41" fontId="9" fillId="2" borderId="5" xfId="0" applyNumberFormat="1" applyFont="1" applyFill="1" applyBorder="1"/>
    <xf numFmtId="41" fontId="9" fillId="2" borderId="6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41" fontId="6" fillId="2" borderId="5" xfId="0" applyNumberFormat="1" applyFont="1" applyFill="1" applyBorder="1"/>
    <xf numFmtId="41" fontId="6" fillId="2" borderId="6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5" xfId="0" applyFont="1" applyFill="1" applyBorder="1"/>
    <xf numFmtId="41" fontId="7" fillId="2" borderId="6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8" borderId="5" xfId="0" applyFont="1" applyFill="1" applyBorder="1"/>
    <xf numFmtId="0" fontId="7" fillId="8" borderId="6" xfId="0" applyFont="1" applyFill="1" applyBorder="1"/>
    <xf numFmtId="0" fontId="7" fillId="8" borderId="7" xfId="0" applyFont="1" applyFill="1" applyBorder="1"/>
    <xf numFmtId="0" fontId="7" fillId="8" borderId="8" xfId="0" applyFont="1" applyFill="1" applyBorder="1"/>
    <xf numFmtId="41" fontId="7" fillId="8" borderId="5" xfId="0" applyNumberFormat="1" applyFont="1" applyFill="1" applyBorder="1"/>
    <xf numFmtId="41" fontId="7" fillId="8" borderId="6" xfId="0" applyNumberFormat="1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41" fontId="5" fillId="0" borderId="5" xfId="0" applyNumberFormat="1" applyFont="1" applyBorder="1"/>
    <xf numFmtId="41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41" fontId="12" fillId="0" borderId="5" xfId="0" applyNumberFormat="1" applyFont="1" applyBorder="1"/>
    <xf numFmtId="41" fontId="12" fillId="0" borderId="6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/>
    <xf numFmtId="0" fontId="13" fillId="0" borderId="6" xfId="0" applyFont="1" applyBorder="1"/>
    <xf numFmtId="0" fontId="13" fillId="0" borderId="7" xfId="0" applyFont="1" applyBorder="1"/>
    <xf numFmtId="0" fontId="13" fillId="0" borderId="8" xfId="0" applyFont="1" applyBorder="1"/>
    <xf numFmtId="41" fontId="13" fillId="0" borderId="5" xfId="0" applyNumberFormat="1" applyFont="1" applyBorder="1"/>
    <xf numFmtId="41" fontId="13" fillId="0" borderId="6" xfId="0" applyNumberFormat="1" applyFont="1" applyBorder="1" applyAlignment="1">
      <alignment horizontal="center"/>
    </xf>
    <xf numFmtId="0" fontId="2" fillId="9" borderId="5" xfId="0" applyFont="1" applyFill="1" applyBorder="1"/>
    <xf numFmtId="0" fontId="2" fillId="9" borderId="6" xfId="0" applyFont="1" applyFill="1" applyBorder="1"/>
    <xf numFmtId="0" fontId="2" fillId="9" borderId="7" xfId="0" applyFont="1" applyFill="1" applyBorder="1"/>
    <xf numFmtId="0" fontId="2" fillId="9" borderId="8" xfId="0" applyFont="1" applyFill="1" applyBorder="1"/>
    <xf numFmtId="41" fontId="2" fillId="9" borderId="5" xfId="0" applyNumberFormat="1" applyFont="1" applyFill="1" applyBorder="1"/>
    <xf numFmtId="41" fontId="2" fillId="9" borderId="6" xfId="0" applyNumberFormat="1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3" fillId="9" borderId="5" xfId="0" applyFont="1" applyFill="1" applyBorder="1"/>
    <xf numFmtId="0" fontId="3" fillId="9" borderId="6" xfId="0" applyFont="1" applyFill="1" applyBorder="1"/>
    <xf numFmtId="0" fontId="3" fillId="9" borderId="7" xfId="0" applyFont="1" applyFill="1" applyBorder="1"/>
    <xf numFmtId="0" fontId="3" fillId="9" borderId="8" xfId="0" applyFont="1" applyFill="1" applyBorder="1"/>
    <xf numFmtId="41" fontId="3" fillId="9" borderId="5" xfId="0" applyNumberFormat="1" applyFont="1" applyFill="1" applyBorder="1"/>
    <xf numFmtId="41" fontId="3" fillId="9" borderId="6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2" fillId="10" borderId="0" xfId="0" applyFont="1" applyFill="1"/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41" fontId="7" fillId="0" borderId="5" xfId="0" applyNumberFormat="1" applyFont="1" applyBorder="1" applyAlignment="1">
      <alignment vertical="top"/>
    </xf>
    <xf numFmtId="41" fontId="7" fillId="0" borderId="6" xfId="0" applyNumberFormat="1" applyFont="1" applyBorder="1" applyAlignment="1">
      <alignment horizontal="center" vertical="top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41" fontId="2" fillId="2" borderId="12" xfId="0" applyNumberFormat="1" applyFont="1" applyFill="1" applyBorder="1" applyAlignment="1">
      <alignment vertical="center"/>
    </xf>
    <xf numFmtId="41" fontId="2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11" borderId="15" xfId="1" applyFont="1" applyFill="1" applyBorder="1" applyAlignment="1">
      <alignment vertical="center"/>
    </xf>
    <xf numFmtId="0" fontId="15" fillId="11" borderId="0" xfId="1" applyFont="1" applyFill="1" applyAlignment="1">
      <alignment vertical="center"/>
    </xf>
    <xf numFmtId="0" fontId="3" fillId="11" borderId="1" xfId="1" applyFont="1" applyFill="1" applyBorder="1" applyAlignment="1">
      <alignment vertical="center"/>
    </xf>
    <xf numFmtId="0" fontId="3" fillId="11" borderId="19" xfId="1" applyFont="1" applyFill="1" applyBorder="1" applyAlignment="1">
      <alignment vertical="center"/>
    </xf>
    <xf numFmtId="0" fontId="12" fillId="11" borderId="15" xfId="1" applyFont="1" applyFill="1" applyBorder="1" applyAlignment="1">
      <alignment vertical="center"/>
    </xf>
    <xf numFmtId="37" fontId="3" fillId="0" borderId="0" xfId="0" applyNumberFormat="1" applyFont="1"/>
    <xf numFmtId="37" fontId="3" fillId="0" borderId="0" xfId="0" applyNumberFormat="1" applyFont="1" applyBorder="1"/>
    <xf numFmtId="37" fontId="15" fillId="11" borderId="0" xfId="1" applyNumberFormat="1" applyFont="1" applyFill="1" applyAlignment="1">
      <alignment vertical="center"/>
    </xf>
    <xf numFmtId="0" fontId="3" fillId="2" borderId="5" xfId="0" applyFont="1" applyFill="1" applyBorder="1" applyAlignment="1">
      <alignment vertical="top"/>
    </xf>
    <xf numFmtId="0" fontId="2" fillId="8" borderId="8" xfId="0" applyFont="1" applyFill="1" applyBorder="1" applyAlignment="1">
      <alignment horizontal="center"/>
    </xf>
    <xf numFmtId="0" fontId="0" fillId="8" borderId="0" xfId="0" applyFill="1"/>
    <xf numFmtId="0" fontId="3" fillId="0" borderId="0" xfId="0" applyFont="1" applyFill="1"/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0" borderId="0" xfId="0" applyFill="1" applyAlignment="1">
      <alignment wrapText="1"/>
    </xf>
    <xf numFmtId="0" fontId="17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/>
    <xf numFmtId="0" fontId="0" fillId="0" borderId="1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wrapText="1"/>
    </xf>
    <xf numFmtId="41" fontId="0" fillId="0" borderId="0" xfId="4" applyFont="1" applyFill="1" applyAlignment="1">
      <alignment horizontal="center" vertical="center"/>
    </xf>
    <xf numFmtId="41" fontId="0" fillId="0" borderId="15" xfId="4" applyFont="1" applyFill="1" applyBorder="1" applyAlignment="1">
      <alignment horizontal="center" vertical="center"/>
    </xf>
    <xf numFmtId="41" fontId="0" fillId="0" borderId="0" xfId="4" applyFont="1"/>
    <xf numFmtId="41" fontId="0" fillId="12" borderId="15" xfId="4" applyFont="1" applyFill="1" applyBorder="1" applyAlignment="1">
      <alignment horizontal="center" vertical="center"/>
    </xf>
    <xf numFmtId="0" fontId="0" fillId="0" borderId="15" xfId="0" applyBorder="1"/>
    <xf numFmtId="41" fontId="0" fillId="0" borderId="15" xfId="4" applyFont="1" applyBorder="1"/>
    <xf numFmtId="0" fontId="0" fillId="0" borderId="15" xfId="0" applyBorder="1" applyAlignment="1">
      <alignment wrapText="1"/>
    </xf>
    <xf numFmtId="0" fontId="0" fillId="5" borderId="15" xfId="0" applyFill="1" applyBorder="1"/>
    <xf numFmtId="0" fontId="3" fillId="0" borderId="5" xfId="0" applyFont="1" applyFill="1" applyBorder="1"/>
    <xf numFmtId="0" fontId="0" fillId="0" borderId="16" xfId="0" applyBorder="1"/>
    <xf numFmtId="0" fontId="0" fillId="0" borderId="18" xfId="0" applyBorder="1"/>
    <xf numFmtId="0" fontId="0" fillId="0" borderId="18" xfId="0" applyFill="1" applyBorder="1"/>
    <xf numFmtId="0" fontId="0" fillId="0" borderId="0" xfId="0" applyBorder="1"/>
    <xf numFmtId="0" fontId="0" fillId="0" borderId="0" xfId="0" applyFill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11" borderId="0" xfId="1" applyFont="1" applyFill="1" applyAlignment="1">
      <alignment vertical="center"/>
    </xf>
    <xf numFmtId="0" fontId="2" fillId="11" borderId="0" xfId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11" borderId="0" xfId="6" applyFont="1" applyFill="1" applyAlignment="1">
      <alignment vertical="center"/>
    </xf>
    <xf numFmtId="0" fontId="3" fillId="11" borderId="0" xfId="6" applyFont="1" applyFill="1" applyAlignment="1">
      <alignment horizontal="left" vertical="center"/>
    </xf>
    <xf numFmtId="0" fontId="21" fillId="11" borderId="0" xfId="6" applyFont="1" applyFill="1" applyAlignment="1">
      <alignment vertical="center"/>
    </xf>
    <xf numFmtId="164" fontId="21" fillId="11" borderId="0" xfId="6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3" fillId="0" borderId="0" xfId="0" quotePrefix="1" applyFont="1" applyFill="1" applyAlignment="1">
      <alignment vertical="center"/>
    </xf>
    <xf numFmtId="41" fontId="3" fillId="0" borderId="0" xfId="0" applyNumberFormat="1" applyFont="1" applyBorder="1"/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vertical="center" wrapText="1"/>
    </xf>
    <xf numFmtId="41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3" fontId="7" fillId="0" borderId="30" xfId="0" quotePrefix="1" applyNumberFormat="1" applyFont="1" applyBorder="1"/>
    <xf numFmtId="0" fontId="7" fillId="0" borderId="9" xfId="0" applyFont="1" applyBorder="1"/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11" xfId="0" applyFont="1" applyBorder="1"/>
    <xf numFmtId="41" fontId="7" fillId="0" borderId="30" xfId="0" applyNumberFormat="1" applyFont="1" applyBorder="1"/>
    <xf numFmtId="41" fontId="7" fillId="0" borderId="30" xfId="0" applyNumberFormat="1" applyFont="1" applyFill="1" applyBorder="1"/>
    <xf numFmtId="41" fontId="3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/>
    <xf numFmtId="0" fontId="3" fillId="0" borderId="5" xfId="0" quotePrefix="1" applyNumberFormat="1" applyFont="1" applyBorder="1"/>
    <xf numFmtId="0" fontId="3" fillId="0" borderId="5" xfId="0" applyFont="1" applyBorder="1" applyAlignment="1">
      <alignment wrapText="1"/>
    </xf>
    <xf numFmtId="41" fontId="3" fillId="0" borderId="7" xfId="0" applyNumberFormat="1" applyFont="1" applyBorder="1"/>
    <xf numFmtId="0" fontId="15" fillId="0" borderId="8" xfId="0" applyFont="1" applyFill="1" applyBorder="1" applyAlignment="1">
      <alignment horizontal="center"/>
    </xf>
    <xf numFmtId="15" fontId="3" fillId="0" borderId="5" xfId="0" applyNumberFormat="1" applyFont="1" applyBorder="1"/>
    <xf numFmtId="15" fontId="3" fillId="0" borderId="5" xfId="0" applyNumberFormat="1" applyFont="1" applyFill="1" applyBorder="1"/>
    <xf numFmtId="15" fontId="3" fillId="0" borderId="5" xfId="0" applyNumberFormat="1" applyFont="1" applyBorder="1" applyAlignment="1">
      <alignment horizontal="center"/>
    </xf>
    <xf numFmtId="15" fontId="3" fillId="0" borderId="8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2" fillId="0" borderId="8" xfId="0" applyFont="1" applyBorder="1"/>
    <xf numFmtId="41" fontId="3" fillId="0" borderId="5" xfId="0" applyNumberFormat="1" applyFont="1" applyFill="1" applyBorder="1"/>
    <xf numFmtId="41" fontId="3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5" fillId="0" borderId="8" xfId="0" applyFont="1" applyBorder="1" applyAlignment="1">
      <alignment vertical="top"/>
    </xf>
    <xf numFmtId="41" fontId="7" fillId="0" borderId="5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41" fontId="3" fillId="0" borderId="7" xfId="0" applyNumberFormat="1" applyFont="1" applyFill="1" applyBorder="1"/>
    <xf numFmtId="15" fontId="3" fillId="0" borderId="5" xfId="0" applyNumberFormat="1" applyFont="1" applyFill="1" applyBorder="1" applyAlignment="1">
      <alignment horizontal="center"/>
    </xf>
    <xf numFmtId="15" fontId="3" fillId="0" borderId="8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27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28" xfId="0" applyFont="1" applyBorder="1"/>
    <xf numFmtId="0" fontId="3" fillId="0" borderId="34" xfId="0" applyFont="1" applyBorder="1"/>
    <xf numFmtId="41" fontId="3" fillId="0" borderId="31" xfId="0" applyNumberFormat="1" applyFont="1" applyBorder="1"/>
    <xf numFmtId="41" fontId="3" fillId="0" borderId="31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2" borderId="15" xfId="0" applyFont="1" applyFill="1" applyBorder="1" applyAlignment="1">
      <alignment vertical="center"/>
    </xf>
    <xf numFmtId="41" fontId="2" fillId="2" borderId="17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vertical="center"/>
    </xf>
    <xf numFmtId="41" fontId="2" fillId="2" borderId="15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11" borderId="15" xfId="1" applyFont="1" applyFill="1" applyBorder="1" applyAlignment="1">
      <alignment horizontal="center" vertical="center"/>
    </xf>
    <xf numFmtId="0" fontId="2" fillId="11" borderId="0" xfId="1" applyFont="1" applyFill="1" applyBorder="1" applyAlignment="1">
      <alignment vertical="center"/>
    </xf>
    <xf numFmtId="41" fontId="3" fillId="11" borderId="15" xfId="2" applyFont="1" applyFill="1" applyBorder="1" applyAlignment="1">
      <alignment vertical="center"/>
    </xf>
    <xf numFmtId="41" fontId="3" fillId="11" borderId="0" xfId="2" applyFont="1" applyFill="1" applyBorder="1" applyAlignment="1">
      <alignment vertical="center"/>
    </xf>
    <xf numFmtId="164" fontId="3" fillId="11" borderId="15" xfId="1" applyNumberFormat="1" applyFont="1" applyFill="1" applyBorder="1" applyAlignment="1">
      <alignment vertical="center"/>
    </xf>
    <xf numFmtId="164" fontId="3" fillId="11" borderId="0" xfId="1" applyNumberFormat="1" applyFont="1" applyFill="1" applyBorder="1" applyAlignment="1">
      <alignment vertical="center"/>
    </xf>
    <xf numFmtId="41" fontId="12" fillId="11" borderId="15" xfId="1" applyNumberFormat="1" applyFont="1" applyFill="1" applyBorder="1" applyAlignment="1">
      <alignment vertical="center"/>
    </xf>
    <xf numFmtId="41" fontId="12" fillId="11" borderId="0" xfId="1" applyNumberFormat="1" applyFont="1" applyFill="1" applyBorder="1" applyAlignment="1">
      <alignment vertic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vertical="top"/>
    </xf>
    <xf numFmtId="0" fontId="2" fillId="0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41" fontId="3" fillId="0" borderId="5" xfId="4" applyFont="1" applyBorder="1" applyAlignment="1">
      <alignment wrapText="1"/>
    </xf>
    <xf numFmtId="41" fontId="7" fillId="0" borderId="5" xfId="4" applyFont="1" applyBorder="1" applyAlignment="1">
      <alignment horizontal="left" vertical="top" wrapText="1"/>
    </xf>
    <xf numFmtId="41" fontId="3" fillId="0" borderId="5" xfId="4" applyFont="1" applyBorder="1"/>
    <xf numFmtId="41" fontId="3" fillId="0" borderId="5" xfId="4" applyFont="1" applyFill="1" applyBorder="1"/>
    <xf numFmtId="41" fontId="7" fillId="0" borderId="5" xfId="4" applyFont="1" applyBorder="1"/>
    <xf numFmtId="0" fontId="3" fillId="0" borderId="6" xfId="0" quotePrefix="1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5" xfId="0" quotePrefix="1" applyFont="1" applyBorder="1"/>
    <xf numFmtId="0" fontId="0" fillId="0" borderId="0" xfId="0" applyBorder="1" applyAlignment="1">
      <alignment horizontal="center"/>
    </xf>
    <xf numFmtId="15" fontId="0" fillId="0" borderId="15" xfId="0" applyNumberFormat="1" applyBorder="1"/>
    <xf numFmtId="0" fontId="0" fillId="4" borderId="15" xfId="0" applyFill="1" applyBorder="1"/>
    <xf numFmtId="0" fontId="0" fillId="4" borderId="16" xfId="0" applyFill="1" applyBorder="1"/>
    <xf numFmtId="0" fontId="0" fillId="4" borderId="18" xfId="0" applyFill="1" applyBorder="1"/>
    <xf numFmtId="0" fontId="0" fillId="4" borderId="0" xfId="0" applyFill="1" applyBorder="1"/>
    <xf numFmtId="41" fontId="0" fillId="4" borderId="15" xfId="4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15" fontId="0" fillId="4" borderId="15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4" borderId="15" xfId="0" applyFill="1" applyBorder="1" applyAlignment="1">
      <alignment horizontal="center" vertical="center"/>
    </xf>
    <xf numFmtId="0" fontId="0" fillId="4" borderId="26" xfId="0" applyFill="1" applyBorder="1"/>
    <xf numFmtId="0" fontId="0" fillId="4" borderId="15" xfId="0" applyFill="1" applyBorder="1" applyAlignment="1">
      <alignment wrapText="1"/>
    </xf>
    <xf numFmtId="0" fontId="0" fillId="4" borderId="19" xfId="0" applyFill="1" applyBorder="1"/>
    <xf numFmtId="0" fontId="0" fillId="4" borderId="15" xfId="0" applyFill="1" applyBorder="1" applyAlignment="1">
      <alignment horizontal="center" vertical="top"/>
    </xf>
    <xf numFmtId="0" fontId="3" fillId="4" borderId="15" xfId="0" applyFont="1" applyFill="1" applyBorder="1" applyAlignment="1">
      <alignment vertical="center"/>
    </xf>
    <xf numFmtId="164" fontId="0" fillId="4" borderId="15" xfId="0" applyNumberFormat="1" applyFill="1" applyBorder="1" applyAlignment="1">
      <alignment horizontal="center" vertical="center" wrapText="1"/>
    </xf>
    <xf numFmtId="0" fontId="0" fillId="11" borderId="15" xfId="0" applyFill="1" applyBorder="1"/>
    <xf numFmtId="0" fontId="7" fillId="11" borderId="15" xfId="0" applyFont="1" applyFill="1" applyBorder="1" applyAlignment="1">
      <alignment wrapText="1"/>
    </xf>
    <xf numFmtId="0" fontId="2" fillId="11" borderId="15" xfId="0" applyFont="1" applyFill="1" applyBorder="1" applyAlignment="1">
      <alignment wrapText="1"/>
    </xf>
    <xf numFmtId="0" fontId="19" fillId="0" borderId="15" xfId="3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>
      <alignment horizontal="right" vertical="center"/>
    </xf>
    <xf numFmtId="0" fontId="19" fillId="4" borderId="15" xfId="3" applyNumberFormat="1" applyFont="1" applyFill="1" applyBorder="1" applyAlignment="1">
      <alignment horizontal="right" vertical="center"/>
    </xf>
    <xf numFmtId="0" fontId="17" fillId="4" borderId="15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right" vertical="center"/>
    </xf>
    <xf numFmtId="0" fontId="0" fillId="4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0" xfId="0" applyFill="1" applyAlignment="1">
      <alignment wrapText="1"/>
    </xf>
    <xf numFmtId="0" fontId="0" fillId="11" borderId="0" xfId="0" applyNumberFormat="1" applyFill="1"/>
    <xf numFmtId="0" fontId="17" fillId="11" borderId="15" xfId="3" quotePrefix="1" applyNumberFormat="1" applyFont="1" applyFill="1" applyBorder="1" applyAlignment="1">
      <alignment horizontal="left" vertical="center"/>
    </xf>
    <xf numFmtId="0" fontId="0" fillId="11" borderId="0" xfId="0" applyFill="1"/>
    <xf numFmtId="0" fontId="3" fillId="11" borderId="15" xfId="0" applyFont="1" applyFill="1" applyBorder="1" applyAlignment="1">
      <alignment wrapText="1"/>
    </xf>
    <xf numFmtId="0" fontId="8" fillId="11" borderId="15" xfId="0" applyFont="1" applyFill="1" applyBorder="1" applyAlignment="1">
      <alignment wrapText="1"/>
    </xf>
    <xf numFmtId="0" fontId="7" fillId="11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horizontal="center" vertical="center" wrapText="1"/>
    </xf>
    <xf numFmtId="41" fontId="19" fillId="0" borderId="15" xfId="4" applyFont="1" applyFill="1" applyBorder="1" applyAlignment="1">
      <alignment horizontal="right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1" fontId="17" fillId="0" borderId="15" xfId="4" applyFont="1" applyFill="1" applyBorder="1" applyAlignment="1">
      <alignment horizontal="right" vertical="center"/>
    </xf>
    <xf numFmtId="164" fontId="19" fillId="0" borderId="15" xfId="3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9" fillId="11" borderId="15" xfId="3" applyNumberFormat="1" applyFont="1" applyFill="1" applyBorder="1" applyAlignment="1">
      <alignment horizontal="right" vertical="center"/>
    </xf>
    <xf numFmtId="0" fontId="17" fillId="11" borderId="15" xfId="0" applyFont="1" applyFill="1" applyBorder="1" applyAlignment="1">
      <alignment horizontal="left" vertical="center" wrapText="1"/>
    </xf>
    <xf numFmtId="0" fontId="19" fillId="11" borderId="15" xfId="0" applyFont="1" applyFill="1" applyBorder="1" applyAlignment="1">
      <alignment horizontal="center" vertical="center" wrapText="1"/>
    </xf>
    <xf numFmtId="41" fontId="19" fillId="11" borderId="15" xfId="4" applyFont="1" applyFill="1" applyBorder="1" applyAlignment="1">
      <alignment horizontal="right" vertical="center" wrapText="1"/>
    </xf>
    <xf numFmtId="49" fontId="19" fillId="11" borderId="15" xfId="0" applyNumberFormat="1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vertical="center"/>
    </xf>
    <xf numFmtId="41" fontId="17" fillId="11" borderId="15" xfId="4" applyFont="1" applyFill="1" applyBorder="1" applyAlignment="1">
      <alignment horizontal="right" vertical="center"/>
    </xf>
    <xf numFmtId="41" fontId="0" fillId="11" borderId="15" xfId="4" applyFont="1" applyFill="1" applyBorder="1" applyAlignment="1">
      <alignment horizontal="center" vertical="center"/>
    </xf>
    <xf numFmtId="0" fontId="0" fillId="11" borderId="15" xfId="0" applyFill="1" applyBorder="1" applyAlignment="1">
      <alignment horizontal="right" vertical="center"/>
    </xf>
    <xf numFmtId="0" fontId="0" fillId="11" borderId="15" xfId="0" applyFill="1" applyBorder="1" applyAlignment="1">
      <alignment horizontal="left" vertical="center"/>
    </xf>
    <xf numFmtId="0" fontId="0" fillId="11" borderId="15" xfId="0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vertical="center"/>
    </xf>
    <xf numFmtId="0" fontId="3" fillId="11" borderId="15" xfId="0" applyFont="1" applyFill="1" applyBorder="1" applyAlignment="1">
      <alignment horizontal="left" vertical="center" wrapText="1"/>
    </xf>
    <xf numFmtId="0" fontId="3" fillId="11" borderId="15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vertical="center" wrapText="1"/>
    </xf>
    <xf numFmtId="0" fontId="0" fillId="11" borderId="15" xfId="0" applyFill="1" applyBorder="1" applyAlignment="1">
      <alignment vertical="center" wrapText="1"/>
    </xf>
    <xf numFmtId="0" fontId="8" fillId="11" borderId="15" xfId="0" applyFont="1" applyFill="1" applyBorder="1" applyAlignment="1">
      <alignment vertical="center" wrapText="1"/>
    </xf>
    <xf numFmtId="0" fontId="4" fillId="11" borderId="15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vertical="center"/>
    </xf>
    <xf numFmtId="0" fontId="0" fillId="11" borderId="15" xfId="0" applyFill="1" applyBorder="1" applyAlignment="1">
      <alignment vertical="center"/>
    </xf>
    <xf numFmtId="0" fontId="7" fillId="11" borderId="15" xfId="0" applyFont="1" applyFill="1" applyBorder="1" applyAlignment="1">
      <alignment vertical="center" wrapText="1"/>
    </xf>
    <xf numFmtId="0" fontId="8" fillId="11" borderId="15" xfId="0" applyFont="1" applyFill="1" applyBorder="1" applyAlignment="1">
      <alignment horizontal="left" vertical="center" wrapText="1"/>
    </xf>
    <xf numFmtId="0" fontId="9" fillId="11" borderId="15" xfId="0" applyFont="1" applyFill="1" applyBorder="1" applyAlignment="1">
      <alignment vertical="center" wrapText="1"/>
    </xf>
    <xf numFmtId="15" fontId="3" fillId="0" borderId="15" xfId="0" applyNumberFormat="1" applyFont="1" applyBorder="1" applyAlignment="1">
      <alignment vertical="center"/>
    </xf>
    <xf numFmtId="15" fontId="3" fillId="0" borderId="15" xfId="0" applyNumberFormat="1" applyFont="1" applyFill="1" applyBorder="1" applyAlignment="1">
      <alignment vertical="center"/>
    </xf>
    <xf numFmtId="15" fontId="3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41" fontId="0" fillId="0" borderId="15" xfId="4" applyFont="1" applyBorder="1" applyAlignment="1">
      <alignment vertical="center"/>
    </xf>
    <xf numFmtId="41" fontId="19" fillId="4" borderId="15" xfId="4" applyFont="1" applyFill="1" applyBorder="1" applyAlignment="1">
      <alignment horizontal="right" vertical="center" wrapText="1"/>
    </xf>
    <xf numFmtId="0" fontId="19" fillId="4" borderId="15" xfId="5" applyNumberFormat="1" applyFont="1" applyFill="1" applyBorder="1" applyAlignment="1">
      <alignment horizontal="right" vertical="center"/>
    </xf>
    <xf numFmtId="164" fontId="19" fillId="4" borderId="15" xfId="3" applyNumberFormat="1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vertical="center"/>
    </xf>
    <xf numFmtId="0" fontId="0" fillId="4" borderId="15" xfId="0" applyFill="1" applyBorder="1" applyAlignment="1">
      <alignment vertical="center" wrapText="1"/>
    </xf>
    <xf numFmtId="0" fontId="0" fillId="11" borderId="15" xfId="0" applyNumberForma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5" fontId="0" fillId="0" borderId="15" xfId="0" applyNumberFormat="1" applyFill="1" applyBorder="1" applyAlignment="1">
      <alignment vertical="center"/>
    </xf>
    <xf numFmtId="41" fontId="0" fillId="4" borderId="15" xfId="4" applyFont="1" applyFill="1" applyBorder="1" applyAlignment="1">
      <alignment vertical="center"/>
    </xf>
    <xf numFmtId="15" fontId="0" fillId="4" borderId="15" xfId="0" applyNumberFormat="1" applyFill="1" applyBorder="1" applyAlignment="1">
      <alignment vertical="center"/>
    </xf>
    <xf numFmtId="0" fontId="8" fillId="4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41" fontId="0" fillId="0" borderId="15" xfId="4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3" fillId="11" borderId="15" xfId="0" quotePrefix="1" applyFont="1" applyFill="1" applyBorder="1" applyAlignment="1">
      <alignment horizontal="left" vertical="center" wrapText="1"/>
    </xf>
    <xf numFmtId="15" fontId="0" fillId="0" borderId="15" xfId="0" applyNumberFormat="1" applyBorder="1" applyAlignment="1">
      <alignment vertical="center"/>
    </xf>
    <xf numFmtId="41" fontId="0" fillId="3" borderId="15" xfId="4" applyFont="1" applyFill="1" applyBorder="1" applyAlignment="1">
      <alignment vertical="center"/>
    </xf>
    <xf numFmtId="41" fontId="0" fillId="11" borderId="15" xfId="4" applyFont="1" applyFill="1" applyBorder="1" applyAlignment="1">
      <alignment vertical="center"/>
    </xf>
    <xf numFmtId="0" fontId="0" fillId="0" borderId="15" xfId="0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4" borderId="15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11" borderId="15" xfId="0" applyFont="1" applyFill="1" applyBorder="1" applyAlignment="1">
      <alignment horizontal="center" vertical="center"/>
    </xf>
    <xf numFmtId="41" fontId="26" fillId="0" borderId="15" xfId="4" applyFont="1" applyFill="1" applyBorder="1" applyAlignment="1">
      <alignment horizontal="center"/>
    </xf>
    <xf numFmtId="41" fontId="0" fillId="12" borderId="15" xfId="4" applyFont="1" applyFill="1" applyBorder="1" applyAlignment="1">
      <alignment vertical="center"/>
    </xf>
    <xf numFmtId="0" fontId="2" fillId="0" borderId="15" xfId="3" quotePrefix="1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4" borderId="15" xfId="3" quotePrefix="1" applyNumberFormat="1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left" vertical="center"/>
    </xf>
    <xf numFmtId="0" fontId="25" fillId="11" borderId="15" xfId="0" applyNumberFormat="1" applyFont="1" applyFill="1" applyBorder="1" applyAlignment="1">
      <alignment horizontal="center" vertical="center" wrapText="1"/>
    </xf>
    <xf numFmtId="15" fontId="3" fillId="11" borderId="15" xfId="0" applyNumberFormat="1" applyFont="1" applyFill="1" applyBorder="1" applyAlignment="1">
      <alignment vertical="center"/>
    </xf>
    <xf numFmtId="15" fontId="3" fillId="11" borderId="15" xfId="0" applyNumberFormat="1" applyFont="1" applyFill="1" applyBorder="1" applyAlignment="1">
      <alignment horizontal="center" vertical="center"/>
    </xf>
    <xf numFmtId="0" fontId="2" fillId="11" borderId="15" xfId="3" quotePrefix="1" applyNumberFormat="1" applyFont="1" applyFill="1" applyBorder="1" applyAlignment="1">
      <alignment horizontal="left" vertical="center"/>
    </xf>
    <xf numFmtId="0" fontId="2" fillId="11" borderId="15" xfId="0" applyFont="1" applyFill="1" applyBorder="1" applyAlignment="1">
      <alignment horizontal="center" vertical="center"/>
    </xf>
    <xf numFmtId="0" fontId="3" fillId="11" borderId="15" xfId="0" quotePrefix="1" applyFont="1" applyFill="1" applyBorder="1" applyAlignment="1">
      <alignment vertical="center" wrapText="1"/>
    </xf>
    <xf numFmtId="15" fontId="19" fillId="11" borderId="15" xfId="0" applyNumberFormat="1" applyFont="1" applyFill="1" applyBorder="1" applyAlignment="1">
      <alignment horizontal="center" vertical="center" wrapText="1"/>
    </xf>
    <xf numFmtId="15" fontId="17" fillId="11" borderId="15" xfId="0" applyNumberFormat="1" applyFont="1" applyFill="1" applyBorder="1" applyAlignment="1">
      <alignment vertical="center"/>
    </xf>
    <xf numFmtId="0" fontId="27" fillId="11" borderId="15" xfId="0" applyFont="1" applyFill="1" applyBorder="1" applyAlignment="1">
      <alignment vertical="center" wrapText="1"/>
    </xf>
    <xf numFmtId="0" fontId="28" fillId="11" borderId="15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 wrapText="1"/>
    </xf>
    <xf numFmtId="0" fontId="30" fillId="11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1" fontId="3" fillId="0" borderId="15" xfId="4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41" fontId="3" fillId="0" borderId="15" xfId="4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11" borderId="15" xfId="0" applyFont="1" applyFill="1" applyBorder="1" applyAlignment="1">
      <alignment vertical="center"/>
    </xf>
    <xf numFmtId="41" fontId="1" fillId="11" borderId="15" xfId="4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0" fillId="11" borderId="0" xfId="0" applyFill="1" applyAlignment="1">
      <alignment vertical="center" wrapText="1"/>
    </xf>
    <xf numFmtId="0" fontId="0" fillId="11" borderId="0" xfId="0" applyFill="1" applyBorder="1" applyAlignment="1">
      <alignment vertical="center"/>
    </xf>
    <xf numFmtId="0" fontId="0" fillId="11" borderId="0" xfId="0" applyFill="1" applyAlignment="1">
      <alignment vertical="center"/>
    </xf>
    <xf numFmtId="0" fontId="7" fillId="0" borderId="15" xfId="0" applyFont="1" applyBorder="1" applyAlignment="1">
      <alignment horizontal="left" vertical="center" wrapText="1"/>
    </xf>
    <xf numFmtId="0" fontId="0" fillId="11" borderId="18" xfId="0" applyFill="1" applyBorder="1" applyAlignment="1">
      <alignment vertical="center"/>
    </xf>
    <xf numFmtId="0" fontId="32" fillId="0" borderId="15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0" fillId="11" borderId="23" xfId="0" applyFill="1" applyBorder="1" applyAlignment="1">
      <alignment vertical="center"/>
    </xf>
    <xf numFmtId="0" fontId="0" fillId="11" borderId="24" xfId="0" applyFill="1" applyBorder="1" applyAlignment="1">
      <alignment vertical="center"/>
    </xf>
    <xf numFmtId="0" fontId="0" fillId="11" borderId="26" xfId="0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11" borderId="16" xfId="0" applyFill="1" applyBorder="1" applyAlignment="1">
      <alignment vertical="center"/>
    </xf>
    <xf numFmtId="0" fontId="0" fillId="11" borderId="19" xfId="0" applyFill="1" applyBorder="1" applyAlignment="1">
      <alignment vertical="center"/>
    </xf>
    <xf numFmtId="0" fontId="11" fillId="11" borderId="15" xfId="0" applyFont="1" applyFill="1" applyBorder="1" applyAlignment="1">
      <alignment vertical="center" wrapText="1"/>
    </xf>
    <xf numFmtId="0" fontId="24" fillId="11" borderId="15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11" borderId="0" xfId="0" applyNumberFormat="1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26" fillId="0" borderId="15" xfId="4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41" fontId="0" fillId="0" borderId="0" xfId="4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41" fontId="1" fillId="11" borderId="15" xfId="4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0" fillId="11" borderId="15" xfId="0" applyFont="1" applyFill="1" applyBorder="1" applyAlignment="1">
      <alignment horizontal="center" vertical="center"/>
    </xf>
    <xf numFmtId="15" fontId="0" fillId="11" borderId="15" xfId="0" applyNumberFormat="1" applyFont="1" applyFill="1" applyBorder="1" applyAlignment="1">
      <alignment vertical="center" wrapText="1"/>
    </xf>
    <xf numFmtId="15" fontId="0" fillId="11" borderId="15" xfId="0" applyNumberFormat="1" applyFont="1" applyFill="1" applyBorder="1" applyAlignment="1">
      <alignment vertical="center"/>
    </xf>
    <xf numFmtId="15" fontId="22" fillId="0" borderId="15" xfId="0" applyNumberFormat="1" applyFont="1" applyFill="1" applyBorder="1" applyAlignment="1">
      <alignment horizontal="center" vertical="center"/>
    </xf>
    <xf numFmtId="0" fontId="18" fillId="0" borderId="35" xfId="0" quotePrefix="1" applyFont="1" applyFill="1" applyBorder="1" applyAlignment="1">
      <alignment horizontal="center" vertical="center"/>
    </xf>
    <xf numFmtId="0" fontId="18" fillId="11" borderId="35" xfId="0" quotePrefix="1" applyFont="1" applyFill="1" applyBorder="1" applyAlignment="1">
      <alignment horizontal="center" vertical="center" wrapText="1"/>
    </xf>
    <xf numFmtId="0" fontId="18" fillId="11" borderId="35" xfId="0" quotePrefix="1" applyFont="1" applyFill="1" applyBorder="1" applyAlignment="1">
      <alignment horizontal="center" vertical="center"/>
    </xf>
    <xf numFmtId="41" fontId="18" fillId="0" borderId="35" xfId="4" quotePrefix="1" applyFont="1" applyFill="1" applyBorder="1" applyAlignment="1">
      <alignment horizontal="center" vertical="center"/>
    </xf>
    <xf numFmtId="0" fontId="18" fillId="0" borderId="35" xfId="0" quotePrefix="1" applyFont="1" applyFill="1" applyBorder="1" applyAlignment="1">
      <alignment horizontal="center" vertical="center" wrapText="1"/>
    </xf>
    <xf numFmtId="0" fontId="18" fillId="0" borderId="36" xfId="0" quotePrefix="1" applyFont="1" applyFill="1" applyBorder="1" applyAlignment="1">
      <alignment horizontal="center" vertical="center"/>
    </xf>
    <xf numFmtId="0" fontId="18" fillId="0" borderId="36" xfId="0" quotePrefix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11" borderId="37" xfId="0" applyFill="1" applyBorder="1" applyAlignment="1">
      <alignment vertical="center" wrapText="1"/>
    </xf>
    <xf numFmtId="0" fontId="0" fillId="11" borderId="37" xfId="0" applyNumberFormat="1" applyFill="1" applyBorder="1" applyAlignment="1">
      <alignment vertical="center"/>
    </xf>
    <xf numFmtId="0" fontId="0" fillId="0" borderId="37" xfId="0" applyNumberFormat="1" applyFill="1" applyBorder="1" applyAlignment="1">
      <alignment horizontal="left" vertical="center"/>
    </xf>
    <xf numFmtId="41" fontId="0" fillId="0" borderId="37" xfId="4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right" vertic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33" fillId="13" borderId="19" xfId="0" applyFont="1" applyFill="1" applyBorder="1" applyAlignment="1">
      <alignment horizontal="center" vertical="center"/>
    </xf>
    <xf numFmtId="0" fontId="33" fillId="13" borderId="15" xfId="0" applyFont="1" applyFill="1" applyBorder="1" applyAlignment="1">
      <alignment horizontal="center" vertical="center"/>
    </xf>
    <xf numFmtId="0" fontId="0" fillId="13" borderId="15" xfId="0" applyFill="1" applyBorder="1" applyAlignment="1">
      <alignment vertical="center"/>
    </xf>
    <xf numFmtId="0" fontId="0" fillId="13" borderId="0" xfId="0" applyFill="1" applyAlignment="1">
      <alignment vertical="center"/>
    </xf>
    <xf numFmtId="0" fontId="0" fillId="13" borderId="0" xfId="0" applyFill="1" applyBorder="1" applyAlignment="1">
      <alignment vertical="center"/>
    </xf>
    <xf numFmtId="0" fontId="0" fillId="13" borderId="18" xfId="0" applyFill="1" applyBorder="1" applyAlignment="1">
      <alignment vertical="center"/>
    </xf>
    <xf numFmtId="0" fontId="0" fillId="13" borderId="16" xfId="0" applyFill="1" applyBorder="1" applyAlignment="1">
      <alignment vertical="center"/>
    </xf>
    <xf numFmtId="0" fontId="0" fillId="0" borderId="37" xfId="0" applyFill="1" applyBorder="1" applyAlignment="1">
      <alignment horizontal="center"/>
    </xf>
    <xf numFmtId="0" fontId="0" fillId="11" borderId="37" xfId="0" applyFill="1" applyBorder="1" applyAlignment="1">
      <alignment wrapText="1"/>
    </xf>
    <xf numFmtId="0" fontId="0" fillId="11" borderId="37" xfId="0" applyNumberFormat="1" applyFill="1" applyBorder="1"/>
    <xf numFmtId="0" fontId="0" fillId="0" borderId="37" xfId="0" applyNumberFormat="1" applyFill="1" applyBorder="1"/>
    <xf numFmtId="0" fontId="0" fillId="0" borderId="37" xfId="0" applyFill="1" applyBorder="1"/>
    <xf numFmtId="41" fontId="3" fillId="3" borderId="8" xfId="0" applyNumberFormat="1" applyFont="1" applyFill="1" applyBorder="1" applyAlignment="1">
      <alignment vertical="center"/>
    </xf>
    <xf numFmtId="0" fontId="0" fillId="14" borderId="0" xfId="0" applyFill="1" applyAlignment="1">
      <alignment wrapText="1"/>
    </xf>
    <xf numFmtId="0" fontId="0" fillId="14" borderId="0" xfId="0" applyFill="1" applyBorder="1"/>
    <xf numFmtId="0" fontId="0" fillId="14" borderId="0" xfId="0" applyFill="1"/>
    <xf numFmtId="0" fontId="0" fillId="14" borderId="15" xfId="0" applyFill="1" applyBorder="1" applyAlignment="1">
      <alignment horizontal="center"/>
    </xf>
    <xf numFmtId="0" fontId="0" fillId="14" borderId="15" xfId="0" applyNumberFormat="1" applyFill="1" applyBorder="1" applyAlignment="1">
      <alignment vertical="center"/>
    </xf>
    <xf numFmtId="0" fontId="2" fillId="14" borderId="15" xfId="0" applyNumberFormat="1" applyFont="1" applyFill="1" applyBorder="1" applyAlignment="1">
      <alignment horizontal="left" vertical="center"/>
    </xf>
    <xf numFmtId="41" fontId="0" fillId="14" borderId="15" xfId="4" applyFont="1" applyFill="1" applyBorder="1" applyAlignment="1">
      <alignment horizontal="center" vertical="center"/>
    </xf>
    <xf numFmtId="0" fontId="0" fillId="14" borderId="15" xfId="0" applyFill="1" applyBorder="1" applyAlignment="1">
      <alignment horizontal="right" vertical="center"/>
    </xf>
    <xf numFmtId="0" fontId="0" fillId="14" borderId="15" xfId="0" applyFill="1" applyBorder="1" applyAlignment="1">
      <alignment horizontal="left" vertical="center"/>
    </xf>
    <xf numFmtId="0" fontId="0" fillId="14" borderId="15" xfId="0" applyFill="1" applyBorder="1" applyAlignment="1">
      <alignment horizontal="center" vertical="center" wrapText="1"/>
    </xf>
    <xf numFmtId="0" fontId="0" fillId="14" borderId="15" xfId="0" applyFill="1" applyBorder="1" applyAlignment="1">
      <alignment vertical="center"/>
    </xf>
    <xf numFmtId="0" fontId="0" fillId="14" borderId="15" xfId="0" applyFill="1" applyBorder="1"/>
    <xf numFmtId="0" fontId="8" fillId="14" borderId="15" xfId="0" applyFont="1" applyFill="1" applyBorder="1" applyAlignment="1">
      <alignment vertical="center" wrapText="1"/>
    </xf>
    <xf numFmtId="0" fontId="24" fillId="14" borderId="15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2" fillId="14" borderId="15" xfId="0" applyFont="1" applyFill="1" applyBorder="1" applyAlignment="1">
      <alignment horizontal="left" vertical="center"/>
    </xf>
    <xf numFmtId="41" fontId="0" fillId="14" borderId="15" xfId="4" applyFont="1" applyFill="1" applyBorder="1" applyAlignment="1">
      <alignment vertical="center"/>
    </xf>
    <xf numFmtId="0" fontId="0" fillId="14" borderId="15" xfId="0" applyFill="1" applyBorder="1" applyAlignment="1">
      <alignment vertical="center" wrapText="1"/>
    </xf>
    <xf numFmtId="0" fontId="0" fillId="14" borderId="18" xfId="0" applyFill="1" applyBorder="1"/>
    <xf numFmtId="0" fontId="0" fillId="14" borderId="16" xfId="0" applyFill="1" applyBorder="1"/>
    <xf numFmtId="0" fontId="7" fillId="14" borderId="15" xfId="0" applyFont="1" applyFill="1" applyBorder="1" applyAlignment="1">
      <alignment vertical="center" wrapText="1"/>
    </xf>
    <xf numFmtId="15" fontId="0" fillId="14" borderId="15" xfId="0" applyNumberFormat="1" applyFill="1" applyBorder="1" applyAlignment="1">
      <alignment vertical="center"/>
    </xf>
    <xf numFmtId="0" fontId="9" fillId="14" borderId="15" xfId="0" applyFont="1" applyFill="1" applyBorder="1" applyAlignment="1">
      <alignment vertical="center" wrapText="1"/>
    </xf>
    <xf numFmtId="41" fontId="3" fillId="11" borderId="15" xfId="0" applyNumberFormat="1" applyFont="1" applyFill="1" applyBorder="1" applyAlignment="1">
      <alignment vertical="center"/>
    </xf>
    <xf numFmtId="41" fontId="3" fillId="11" borderId="5" xfId="0" applyNumberFormat="1" applyFont="1" applyFill="1" applyBorder="1" applyAlignment="1">
      <alignment vertical="center"/>
    </xf>
    <xf numFmtId="41" fontId="0" fillId="0" borderId="15" xfId="4" applyFont="1" applyBorder="1" applyAlignment="1">
      <alignment vertical="center" wrapText="1"/>
    </xf>
    <xf numFmtId="41" fontId="0" fillId="15" borderId="15" xfId="4" applyFont="1" applyFill="1" applyBorder="1" applyAlignment="1">
      <alignment vertical="center"/>
    </xf>
    <xf numFmtId="41" fontId="19" fillId="0" borderId="15" xfId="0" applyNumberFormat="1" applyFont="1" applyFill="1" applyBorder="1" applyAlignment="1">
      <alignment horizontal="center" vertical="center" wrapText="1"/>
    </xf>
    <xf numFmtId="41" fontId="0" fillId="0" borderId="15" xfId="0" applyNumberFormat="1" applyFill="1" applyBorder="1" applyAlignment="1">
      <alignment horizontal="center" vertical="center" wrapText="1"/>
    </xf>
    <xf numFmtId="41" fontId="0" fillId="0" borderId="15" xfId="4" applyFont="1" applyFill="1" applyBorder="1" applyAlignment="1">
      <alignment horizontal="center" vertical="center" wrapText="1"/>
    </xf>
    <xf numFmtId="41" fontId="0" fillId="0" borderId="15" xfId="0" applyNumberFormat="1" applyBorder="1" applyAlignment="1">
      <alignment vertical="center" wrapText="1"/>
    </xf>
    <xf numFmtId="41" fontId="19" fillId="11" borderId="15" xfId="4" applyFont="1" applyFill="1" applyBorder="1" applyAlignment="1">
      <alignment horizontal="center" vertical="center" wrapText="1"/>
    </xf>
    <xf numFmtId="41" fontId="0" fillId="11" borderId="15" xfId="4" applyFont="1" applyFill="1" applyBorder="1" applyAlignment="1">
      <alignment horizontal="center" vertical="center" wrapText="1"/>
    </xf>
    <xf numFmtId="41" fontId="0" fillId="11" borderId="15" xfId="4" applyFont="1" applyFill="1" applyBorder="1" applyAlignment="1">
      <alignment vertical="center" wrapText="1"/>
    </xf>
    <xf numFmtId="41" fontId="3" fillId="0" borderId="5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1" borderId="0" xfId="0" applyFill="1" applyBorder="1" applyAlignment="1">
      <alignment wrapText="1"/>
    </xf>
    <xf numFmtId="0" fontId="0" fillId="11" borderId="0" xfId="0" applyNumberFormat="1" applyFill="1" applyBorder="1"/>
    <xf numFmtId="0" fontId="0" fillId="0" borderId="0" xfId="0" applyNumberFormat="1" applyFill="1" applyBorder="1"/>
    <xf numFmtId="41" fontId="0" fillId="0" borderId="0" xfId="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8" fillId="0" borderId="15" xfId="0" quotePrefix="1" applyFont="1" applyFill="1" applyBorder="1" applyAlignment="1">
      <alignment horizontal="center" vertical="center"/>
    </xf>
    <xf numFmtId="0" fontId="18" fillId="11" borderId="15" xfId="0" quotePrefix="1" applyFont="1" applyFill="1" applyBorder="1" applyAlignment="1">
      <alignment horizontal="center" vertical="center" wrapText="1"/>
    </xf>
    <xf numFmtId="0" fontId="18" fillId="11" borderId="15" xfId="0" quotePrefix="1" applyFont="1" applyFill="1" applyBorder="1" applyAlignment="1">
      <alignment horizontal="center" vertical="center"/>
    </xf>
    <xf numFmtId="41" fontId="18" fillId="0" borderId="15" xfId="4" quotePrefix="1" applyFont="1" applyFill="1" applyBorder="1" applyAlignment="1">
      <alignment horizontal="center" vertical="center"/>
    </xf>
    <xf numFmtId="0" fontId="18" fillId="0" borderId="15" xfId="0" quotePrefix="1" applyFont="1" applyFill="1" applyBorder="1" applyAlignment="1">
      <alignment horizontal="center" vertical="center"/>
    </xf>
    <xf numFmtId="0" fontId="18" fillId="0" borderId="15" xfId="0" quotePrefix="1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top"/>
    </xf>
    <xf numFmtId="0" fontId="2" fillId="0" borderId="15" xfId="3" applyNumberFormat="1" applyFont="1" applyFill="1" applyBorder="1" applyAlignment="1">
      <alignment horizontal="left" vertical="center" wrapText="1"/>
    </xf>
    <xf numFmtId="41" fontId="19" fillId="12" borderId="15" xfId="4" applyFont="1" applyFill="1" applyBorder="1" applyAlignment="1">
      <alignment horizontal="center" vertical="center" wrapText="1"/>
    </xf>
    <xf numFmtId="41" fontId="19" fillId="0" borderId="15" xfId="4" applyFont="1" applyFill="1" applyBorder="1" applyAlignment="1">
      <alignment horizontal="center" vertical="center" wrapText="1"/>
    </xf>
    <xf numFmtId="41" fontId="3" fillId="11" borderId="15" xfId="0" applyNumberFormat="1" applyFont="1" applyFill="1" applyBorder="1"/>
    <xf numFmtId="41" fontId="3" fillId="12" borderId="15" xfId="0" applyNumberFormat="1" applyFont="1" applyFill="1" applyBorder="1" applyAlignment="1">
      <alignment vertical="center"/>
    </xf>
    <xf numFmtId="0" fontId="9" fillId="14" borderId="15" xfId="0" applyFont="1" applyFill="1" applyBorder="1" applyAlignment="1">
      <alignment horizontal="left" vertical="center" wrapText="1"/>
    </xf>
    <xf numFmtId="0" fontId="2" fillId="11" borderId="15" xfId="0" applyFont="1" applyFill="1" applyBorder="1" applyAlignment="1">
      <alignment horizontal="left" vertical="center" wrapText="1"/>
    </xf>
    <xf numFmtId="0" fontId="0" fillId="11" borderId="15" xfId="0" applyFill="1" applyBorder="1" applyAlignment="1">
      <alignment horizontal="left" vertical="center" wrapText="1"/>
    </xf>
    <xf numFmtId="0" fontId="0" fillId="12" borderId="15" xfId="0" applyFill="1" applyBorder="1"/>
    <xf numFmtId="0" fontId="0" fillId="12" borderId="18" xfId="0" applyFill="1" applyBorder="1"/>
    <xf numFmtId="0" fontId="0" fillId="12" borderId="16" xfId="0" applyFill="1" applyBorder="1"/>
    <xf numFmtId="0" fontId="0" fillId="12" borderId="0" xfId="0" applyFill="1" applyBorder="1"/>
    <xf numFmtId="0" fontId="3" fillId="14" borderId="15" xfId="0" applyFont="1" applyFill="1" applyBorder="1" applyAlignment="1">
      <alignment vertical="center" wrapText="1"/>
    </xf>
    <xf numFmtId="41" fontId="0" fillId="12" borderId="19" xfId="4" applyFont="1" applyFill="1" applyBorder="1" applyAlignment="1">
      <alignment vertical="center"/>
    </xf>
    <xf numFmtId="41" fontId="3" fillId="14" borderId="15" xfId="0" applyNumberFormat="1" applyFont="1" applyFill="1" applyBorder="1" applyAlignment="1">
      <alignment vertical="center"/>
    </xf>
    <xf numFmtId="0" fontId="0" fillId="11" borderId="19" xfId="0" applyFill="1" applyBorder="1" applyAlignment="1">
      <alignment horizontal="center"/>
    </xf>
    <xf numFmtId="0" fontId="2" fillId="11" borderId="19" xfId="0" applyFont="1" applyFill="1" applyBorder="1" applyAlignment="1">
      <alignment wrapText="1"/>
    </xf>
    <xf numFmtId="0" fontId="2" fillId="11" borderId="30" xfId="0" applyFont="1" applyFill="1" applyBorder="1" applyAlignment="1">
      <alignment horizontal="left" vertical="center"/>
    </xf>
    <xf numFmtId="41" fontId="0" fillId="11" borderId="19" xfId="4" applyFont="1" applyFill="1" applyBorder="1" applyAlignment="1">
      <alignment vertical="center"/>
    </xf>
    <xf numFmtId="0" fontId="3" fillId="11" borderId="19" xfId="0" applyFont="1" applyFill="1" applyBorder="1" applyAlignment="1">
      <alignment vertical="center"/>
    </xf>
    <xf numFmtId="41" fontId="22" fillId="11" borderId="30" xfId="0" applyNumberFormat="1" applyFont="1" applyFill="1" applyBorder="1" applyAlignment="1">
      <alignment vertical="center"/>
    </xf>
    <xf numFmtId="0" fontId="24" fillId="11" borderId="19" xfId="0" applyFont="1" applyFill="1" applyBorder="1" applyAlignment="1">
      <alignment horizontal="center" vertical="center"/>
    </xf>
    <xf numFmtId="0" fontId="22" fillId="11" borderId="19" xfId="0" quotePrefix="1" applyFont="1" applyFill="1" applyBorder="1" applyAlignment="1">
      <alignment horizontal="left" vertical="center" wrapText="1"/>
    </xf>
    <xf numFmtId="0" fontId="0" fillId="11" borderId="25" xfId="0" applyFill="1" applyBorder="1"/>
    <xf numFmtId="41" fontId="0" fillId="14" borderId="15" xfId="4" applyFont="1" applyFill="1" applyBorder="1" applyAlignment="1">
      <alignment horizontal="left" vertical="center"/>
    </xf>
    <xf numFmtId="0" fontId="0" fillId="14" borderId="15" xfId="0" applyFill="1" applyBorder="1" applyAlignment="1">
      <alignment horizontal="left" vertical="center" wrapText="1"/>
    </xf>
    <xf numFmtId="0" fontId="24" fillId="14" borderId="15" xfId="0" applyFont="1" applyFill="1" applyBorder="1" applyAlignment="1">
      <alignment horizontal="left" vertical="center"/>
    </xf>
    <xf numFmtId="0" fontId="0" fillId="14" borderId="15" xfId="0" applyFill="1" applyBorder="1" applyAlignment="1">
      <alignment horizontal="left"/>
    </xf>
    <xf numFmtId="41" fontId="0" fillId="0" borderId="15" xfId="4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1" fontId="3" fillId="11" borderId="15" xfId="0" applyNumberFormat="1" applyFont="1" applyFill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15" fontId="3" fillId="0" borderId="15" xfId="0" applyNumberFormat="1" applyFont="1" applyBorder="1" applyAlignment="1">
      <alignment horizontal="left" vertical="center"/>
    </xf>
    <xf numFmtId="15" fontId="3" fillId="0" borderId="15" xfId="0" applyNumberFormat="1" applyFont="1" applyFill="1" applyBorder="1" applyAlignment="1">
      <alignment horizontal="left" vertical="center"/>
    </xf>
    <xf numFmtId="15" fontId="0" fillId="0" borderId="15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18" fillId="0" borderId="15" xfId="0" quotePrefix="1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41" fontId="0" fillId="3" borderId="15" xfId="4" applyFont="1" applyFill="1" applyBorder="1" applyAlignment="1">
      <alignment horizontal="center" vertical="center"/>
    </xf>
    <xf numFmtId="41" fontId="3" fillId="0" borderId="15" xfId="0" applyNumberFormat="1" applyFont="1" applyBorder="1" applyAlignment="1">
      <alignment horizontal="left" vertical="center"/>
    </xf>
    <xf numFmtId="0" fontId="3" fillId="0" borderId="15" xfId="0" quotePrefix="1" applyFont="1" applyBorder="1" applyAlignment="1">
      <alignment horizontal="left" vertical="center"/>
    </xf>
    <xf numFmtId="0" fontId="3" fillId="11" borderId="15" xfId="0" quotePrefix="1" applyFont="1" applyFill="1" applyBorder="1" applyAlignment="1">
      <alignment horizontal="left" wrapText="1"/>
    </xf>
    <xf numFmtId="41" fontId="0" fillId="11" borderId="0" xfId="4" applyFont="1" applyFill="1" applyBorder="1" applyAlignment="1">
      <alignment horizontal="center" vertical="center"/>
    </xf>
    <xf numFmtId="41" fontId="26" fillId="11" borderId="15" xfId="4" applyFont="1" applyFill="1" applyBorder="1" applyAlignment="1">
      <alignment horizontal="center"/>
    </xf>
    <xf numFmtId="41" fontId="18" fillId="11" borderId="15" xfId="4" quotePrefix="1" applyFont="1" applyFill="1" applyBorder="1" applyAlignment="1">
      <alignment horizontal="center" vertical="center"/>
    </xf>
    <xf numFmtId="41" fontId="0" fillId="11" borderId="15" xfId="4" applyFont="1" applyFill="1" applyBorder="1" applyAlignment="1">
      <alignment horizontal="left" vertical="center"/>
    </xf>
    <xf numFmtId="0" fontId="3" fillId="0" borderId="15" xfId="0" quotePrefix="1" applyFont="1" applyBorder="1" applyAlignment="1">
      <alignment vertical="center" wrapText="1"/>
    </xf>
    <xf numFmtId="0" fontId="35" fillId="13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/>
    </xf>
    <xf numFmtId="41" fontId="0" fillId="2" borderId="15" xfId="4" applyFont="1" applyFill="1" applyBorder="1" applyAlignment="1">
      <alignment vertical="center"/>
    </xf>
    <xf numFmtId="41" fontId="3" fillId="2" borderId="15" xfId="0" applyNumberFormat="1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41" fontId="0" fillId="2" borderId="15" xfId="4" applyFont="1" applyFill="1" applyBorder="1" applyAlignment="1">
      <alignment vertical="center" wrapText="1"/>
    </xf>
    <xf numFmtId="15" fontId="3" fillId="2" borderId="15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32" fillId="2" borderId="15" xfId="0" applyFont="1" applyFill="1" applyBorder="1" applyAlignment="1">
      <alignment vertical="center"/>
    </xf>
    <xf numFmtId="15" fontId="22" fillId="2" borderId="15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/>
    </xf>
    <xf numFmtId="0" fontId="30" fillId="2" borderId="15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3" fillId="2" borderId="15" xfId="0" applyFont="1" applyFill="1" applyBorder="1" applyAlignment="1">
      <alignment vertical="center"/>
    </xf>
    <xf numFmtId="41" fontId="3" fillId="2" borderId="15" xfId="4" applyFont="1" applyFill="1" applyBorder="1" applyAlignment="1">
      <alignment vertical="center"/>
    </xf>
    <xf numFmtId="41" fontId="19" fillId="2" borderId="15" xfId="4" applyFont="1" applyFill="1" applyBorder="1" applyAlignment="1">
      <alignment horizontal="center" vertical="center" wrapText="1"/>
    </xf>
    <xf numFmtId="0" fontId="25" fillId="2" borderId="15" xfId="0" applyNumberFormat="1" applyFont="1" applyFill="1" applyBorder="1" applyAlignment="1">
      <alignment horizontal="center" vertical="center" wrapText="1"/>
    </xf>
    <xf numFmtId="15" fontId="3" fillId="2" borderId="15" xfId="0" applyNumberFormat="1" applyFont="1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1" fontId="3" fillId="11" borderId="15" xfId="4" applyFont="1" applyFill="1" applyBorder="1" applyAlignment="1">
      <alignment vertical="center" wrapText="1"/>
    </xf>
    <xf numFmtId="0" fontId="3" fillId="0" borderId="15" xfId="0" quotePrefix="1" applyFont="1" applyBorder="1" applyAlignment="1">
      <alignment vertical="center"/>
    </xf>
    <xf numFmtId="0" fontId="3" fillId="11" borderId="7" xfId="0" quotePrefix="1" applyFont="1" applyFill="1" applyBorder="1" applyAlignment="1">
      <alignment vertical="center"/>
    </xf>
    <xf numFmtId="0" fontId="3" fillId="11" borderId="7" xfId="0" applyFont="1" applyFill="1" applyBorder="1" applyAlignment="1">
      <alignment vertical="center"/>
    </xf>
    <xf numFmtId="0" fontId="32" fillId="11" borderId="15" xfId="0" applyFont="1" applyFill="1" applyBorder="1" applyAlignment="1">
      <alignment vertical="center"/>
    </xf>
    <xf numFmtId="0" fontId="32" fillId="11" borderId="15" xfId="0" applyFont="1" applyFill="1" applyBorder="1" applyAlignment="1">
      <alignment horizontal="center" vertical="center"/>
    </xf>
    <xf numFmtId="15" fontId="22" fillId="11" borderId="15" xfId="0" applyNumberFormat="1" applyFont="1" applyFill="1" applyBorder="1" applyAlignment="1">
      <alignment horizontal="center" vertical="center"/>
    </xf>
    <xf numFmtId="0" fontId="3" fillId="11" borderId="7" xfId="0" quotePrefix="1" applyFont="1" applyFill="1" applyBorder="1" applyAlignment="1">
      <alignment vertical="center" wrapText="1"/>
    </xf>
    <xf numFmtId="0" fontId="38" fillId="0" borderId="7" xfId="0" quotePrefix="1" applyFont="1" applyBorder="1" applyAlignment="1">
      <alignment horizontal="left" vertical="center"/>
    </xf>
    <xf numFmtId="0" fontId="38" fillId="0" borderId="7" xfId="0" quotePrefix="1" applyFont="1" applyBorder="1" applyAlignment="1">
      <alignment horizontal="left" vertical="center" wrapText="1"/>
    </xf>
    <xf numFmtId="0" fontId="38" fillId="11" borderId="7" xfId="0" quotePrefix="1" applyFont="1" applyFill="1" applyBorder="1" applyAlignment="1">
      <alignment horizontal="left" vertical="center"/>
    </xf>
    <xf numFmtId="41" fontId="38" fillId="0" borderId="5" xfId="0" applyNumberFormat="1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22" fillId="11" borderId="15" xfId="7" applyFont="1" applyFill="1" applyBorder="1" applyAlignment="1">
      <alignment vertical="center" wrapText="1"/>
    </xf>
    <xf numFmtId="0" fontId="22" fillId="11" borderId="15" xfId="7" applyFont="1" applyFill="1" applyBorder="1" applyAlignment="1">
      <alignment horizontal="left" vertical="center" wrapText="1"/>
    </xf>
    <xf numFmtId="41" fontId="22" fillId="11" borderId="15" xfId="4" quotePrefix="1" applyFont="1" applyFill="1" applyBorder="1" applyAlignment="1">
      <alignment horizontal="right" vertical="center"/>
    </xf>
    <xf numFmtId="0" fontId="22" fillId="11" borderId="15" xfId="7" applyFont="1" applyFill="1" applyBorder="1" applyAlignment="1">
      <alignment horizontal="left" vertical="center"/>
    </xf>
    <xf numFmtId="41" fontId="22" fillId="11" borderId="15" xfId="4" applyFont="1" applyFill="1" applyBorder="1" applyAlignment="1">
      <alignment horizontal="right" vertical="center"/>
    </xf>
    <xf numFmtId="41" fontId="3" fillId="11" borderId="19" xfId="0" applyNumberFormat="1" applyFont="1" applyFill="1" applyBorder="1" applyAlignment="1">
      <alignment vertical="center"/>
    </xf>
    <xf numFmtId="0" fontId="22" fillId="11" borderId="19" xfId="7" applyFont="1" applyFill="1" applyBorder="1" applyAlignment="1">
      <alignment vertical="center" wrapText="1"/>
    </xf>
    <xf numFmtId="0" fontId="2" fillId="11" borderId="19" xfId="0" applyFont="1" applyFill="1" applyBorder="1" applyAlignment="1">
      <alignment horizontal="left" vertical="center"/>
    </xf>
    <xf numFmtId="15" fontId="3" fillId="11" borderId="19" xfId="0" applyNumberFormat="1" applyFont="1" applyFill="1" applyBorder="1" applyAlignment="1">
      <alignment horizontal="center" vertical="center"/>
    </xf>
    <xf numFmtId="0" fontId="24" fillId="11" borderId="24" xfId="0" applyFont="1" applyFill="1" applyBorder="1" applyAlignment="1">
      <alignment horizontal="center" vertical="center"/>
    </xf>
    <xf numFmtId="41" fontId="22" fillId="0" borderId="15" xfId="4" applyFont="1" applyFill="1" applyBorder="1" applyAlignment="1">
      <alignment vertical="center"/>
    </xf>
    <xf numFmtId="0" fontId="22" fillId="0" borderId="15" xfId="1" applyFont="1" applyFill="1" applyBorder="1" applyAlignment="1">
      <alignment vertical="center"/>
    </xf>
    <xf numFmtId="164" fontId="22" fillId="0" borderId="15" xfId="9" applyNumberFormat="1" applyFont="1" applyFill="1" applyBorder="1" applyAlignment="1">
      <alignment vertical="center"/>
    </xf>
    <xf numFmtId="0" fontId="15" fillId="11" borderId="15" xfId="7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" fillId="11" borderId="5" xfId="0" applyFont="1" applyFill="1" applyBorder="1" applyAlignment="1">
      <alignment horizontal="left" vertical="center"/>
    </xf>
    <xf numFmtId="41" fontId="0" fillId="11" borderId="24" xfId="4" applyFont="1" applyFill="1" applyBorder="1" applyAlignment="1">
      <alignment vertical="center"/>
    </xf>
    <xf numFmtId="0" fontId="32" fillId="11" borderId="24" xfId="0" applyFont="1" applyFill="1" applyBorder="1" applyAlignment="1">
      <alignment vertical="center"/>
    </xf>
    <xf numFmtId="41" fontId="22" fillId="11" borderId="15" xfId="0" applyNumberFormat="1" applyFont="1" applyFill="1" applyBorder="1" applyAlignment="1">
      <alignment vertical="center"/>
    </xf>
    <xf numFmtId="0" fontId="32" fillId="11" borderId="27" xfId="0" applyFont="1" applyFill="1" applyBorder="1" applyAlignment="1">
      <alignment vertical="center"/>
    </xf>
    <xf numFmtId="0" fontId="22" fillId="11" borderId="15" xfId="0" quotePrefix="1" applyFont="1" applyFill="1" applyBorder="1" applyAlignment="1">
      <alignment horizontal="left" vertical="center"/>
    </xf>
    <xf numFmtId="15" fontId="0" fillId="11" borderId="15" xfId="0" applyNumberFormat="1" applyFill="1" applyBorder="1" applyAlignment="1">
      <alignment vertical="center"/>
    </xf>
    <xf numFmtId="0" fontId="3" fillId="11" borderId="15" xfId="0" applyFont="1" applyFill="1" applyBorder="1" applyAlignment="1">
      <alignment horizontal="left" vertical="center"/>
    </xf>
    <xf numFmtId="0" fontId="24" fillId="11" borderId="24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3" fillId="11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/>
    </xf>
    <xf numFmtId="0" fontId="2" fillId="11" borderId="19" xfId="0" applyFont="1" applyFill="1" applyBorder="1" applyAlignment="1">
      <alignment horizontal="left" vertical="center" wrapText="1"/>
    </xf>
    <xf numFmtId="41" fontId="3" fillId="0" borderId="15" xfId="0" applyNumberFormat="1" applyFont="1" applyFill="1" applyBorder="1" applyAlignment="1">
      <alignment vertical="center"/>
    </xf>
    <xf numFmtId="0" fontId="2" fillId="11" borderId="19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0" fontId="8" fillId="14" borderId="15" xfId="0" applyFont="1" applyFill="1" applyBorder="1" applyAlignment="1">
      <alignment vertical="center" wrapText="1"/>
    </xf>
    <xf numFmtId="0" fontId="18" fillId="0" borderId="35" xfId="0" quotePrefix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11" borderId="19" xfId="0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18" fillId="0" borderId="15" xfId="0" quotePrefix="1" applyFont="1" applyFill="1" applyBorder="1" applyAlignment="1">
      <alignment horizontal="center" vertical="center"/>
    </xf>
    <xf numFmtId="41" fontId="0" fillId="0" borderId="0" xfId="0" applyNumberFormat="1"/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2" fillId="11" borderId="16" xfId="1" applyFont="1" applyFill="1" applyBorder="1" applyAlignment="1">
      <alignment horizontal="center" vertical="center"/>
    </xf>
    <xf numFmtId="0" fontId="2" fillId="11" borderId="17" xfId="1" applyFont="1" applyFill="1" applyBorder="1" applyAlignment="1">
      <alignment horizontal="center" vertical="center"/>
    </xf>
    <xf numFmtId="0" fontId="2" fillId="11" borderId="18" xfId="1" applyFont="1" applyFill="1" applyBorder="1" applyAlignment="1">
      <alignment horizontal="center" vertical="center"/>
    </xf>
    <xf numFmtId="41" fontId="3" fillId="11" borderId="2" xfId="2" applyFont="1" applyFill="1" applyBorder="1" applyAlignment="1">
      <alignment horizontal="left" vertical="center"/>
    </xf>
    <xf numFmtId="41" fontId="3" fillId="11" borderId="3" xfId="2" applyFont="1" applyFill="1" applyBorder="1" applyAlignment="1">
      <alignment horizontal="left" vertical="center"/>
    </xf>
    <xf numFmtId="41" fontId="3" fillId="11" borderId="4" xfId="2" applyFont="1" applyFill="1" applyBorder="1" applyAlignment="1">
      <alignment horizontal="left" vertical="center"/>
    </xf>
    <xf numFmtId="164" fontId="3" fillId="11" borderId="13" xfId="1" applyNumberFormat="1" applyFont="1" applyFill="1" applyBorder="1" applyAlignment="1">
      <alignment horizontal="left" vertical="center"/>
    </xf>
    <xf numFmtId="164" fontId="3" fillId="11" borderId="20" xfId="1" applyNumberFormat="1" applyFont="1" applyFill="1" applyBorder="1" applyAlignment="1">
      <alignment horizontal="left" vertical="center"/>
    </xf>
    <xf numFmtId="164" fontId="3" fillId="11" borderId="14" xfId="1" applyNumberFormat="1" applyFont="1" applyFill="1" applyBorder="1" applyAlignment="1">
      <alignment horizontal="left" vertical="center"/>
    </xf>
    <xf numFmtId="41" fontId="12" fillId="11" borderId="16" xfId="1" applyNumberFormat="1" applyFont="1" applyFill="1" applyBorder="1" applyAlignment="1">
      <alignment horizontal="left" vertical="center"/>
    </xf>
    <xf numFmtId="41" fontId="12" fillId="11" borderId="17" xfId="1" applyNumberFormat="1" applyFont="1" applyFill="1" applyBorder="1" applyAlignment="1">
      <alignment horizontal="left" vertical="center"/>
    </xf>
    <xf numFmtId="41" fontId="12" fillId="11" borderId="18" xfId="1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8" borderId="6" xfId="0" applyFont="1" applyFill="1" applyBorder="1" applyAlignment="1">
      <alignment wrapText="1"/>
    </xf>
    <xf numFmtId="0" fontId="3" fillId="8" borderId="7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2" fillId="6" borderId="8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8" fillId="6" borderId="6" xfId="0" applyFont="1" applyFill="1" applyBorder="1" applyAlignment="1">
      <alignment wrapText="1"/>
    </xf>
    <xf numFmtId="0" fontId="8" fillId="6" borderId="7" xfId="0" applyFont="1" applyFill="1" applyBorder="1" applyAlignment="1">
      <alignment wrapText="1"/>
    </xf>
    <xf numFmtId="0" fontId="8" fillId="6" borderId="8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0" fontId="8" fillId="6" borderId="6" xfId="0" applyFont="1" applyFill="1" applyBorder="1" applyAlignment="1">
      <alignment vertical="top" wrapText="1"/>
    </xf>
    <xf numFmtId="0" fontId="8" fillId="6" borderId="7" xfId="0" applyFont="1" applyFill="1" applyBorder="1" applyAlignment="1">
      <alignment vertical="top" wrapText="1"/>
    </xf>
    <xf numFmtId="0" fontId="8" fillId="6" borderId="8" xfId="0" applyFont="1" applyFill="1" applyBorder="1" applyAlignment="1">
      <alignment vertical="top"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11" borderId="19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26" fillId="11" borderId="19" xfId="0" applyNumberFormat="1" applyFont="1" applyFill="1" applyBorder="1" applyAlignment="1">
      <alignment horizontal="center" vertical="center" wrapText="1"/>
    </xf>
    <xf numFmtId="0" fontId="26" fillId="11" borderId="15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41" fontId="26" fillId="0" borderId="25" xfId="4" applyFont="1" applyFill="1" applyBorder="1" applyAlignment="1">
      <alignment horizontal="center" vertical="center"/>
    </xf>
    <xf numFmtId="41" fontId="26" fillId="0" borderId="29" xfId="4" applyFont="1" applyFill="1" applyBorder="1" applyAlignment="1">
      <alignment horizontal="center" vertical="center"/>
    </xf>
    <xf numFmtId="41" fontId="26" fillId="0" borderId="26" xfId="4" applyFont="1" applyFill="1" applyBorder="1" applyAlignment="1">
      <alignment horizontal="center" vertical="center"/>
    </xf>
    <xf numFmtId="41" fontId="26" fillId="0" borderId="16" xfId="4" applyFont="1" applyFill="1" applyBorder="1" applyAlignment="1">
      <alignment horizontal="center" vertical="center"/>
    </xf>
    <xf numFmtId="41" fontId="26" fillId="0" borderId="17" xfId="4" applyFont="1" applyFill="1" applyBorder="1" applyAlignment="1">
      <alignment horizontal="center" vertical="center"/>
    </xf>
    <xf numFmtId="41" fontId="26" fillId="0" borderId="18" xfId="4" applyFont="1" applyFill="1" applyBorder="1" applyAlignment="1">
      <alignment horizontal="center" vertical="center"/>
    </xf>
    <xf numFmtId="41" fontId="26" fillId="0" borderId="21" xfId="4" applyFont="1" applyFill="1" applyBorder="1" applyAlignment="1">
      <alignment horizontal="center" vertical="center"/>
    </xf>
    <xf numFmtId="41" fontId="26" fillId="0" borderId="23" xfId="4" applyFont="1" applyFill="1" applyBorder="1" applyAlignment="1">
      <alignment horizontal="center" vertical="center"/>
    </xf>
    <xf numFmtId="41" fontId="26" fillId="0" borderId="24" xfId="4" applyFont="1" applyFill="1" applyBorder="1" applyAlignment="1">
      <alignment horizontal="center" vertical="center" wrapText="1"/>
    </xf>
    <xf numFmtId="41" fontId="26" fillId="0" borderId="27" xfId="4" applyFont="1" applyFill="1" applyBorder="1" applyAlignment="1">
      <alignment horizontal="center" vertical="center" wrapText="1"/>
    </xf>
    <xf numFmtId="41" fontId="26" fillId="0" borderId="19" xfId="4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18" fillId="0" borderId="35" xfId="0" quotePrefix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" fillId="14" borderId="15" xfId="0" applyFont="1" applyFill="1" applyBorder="1" applyAlignment="1">
      <alignment horizontal="left" vertical="center" wrapText="1"/>
    </xf>
    <xf numFmtId="0" fontId="43" fillId="14" borderId="15" xfId="0" applyFont="1" applyFill="1" applyBorder="1" applyAlignment="1">
      <alignment horizontal="left" vertical="center" wrapText="1"/>
    </xf>
    <xf numFmtId="0" fontId="42" fillId="14" borderId="15" xfId="0" applyFont="1" applyFill="1" applyBorder="1" applyAlignment="1">
      <alignment horizontal="left" vertical="center" wrapText="1"/>
    </xf>
    <xf numFmtId="0" fontId="37" fillId="14" borderId="15" xfId="0" applyFont="1" applyFill="1" applyBorder="1" applyAlignment="1">
      <alignment horizontal="left" vertical="center" wrapText="1"/>
    </xf>
    <xf numFmtId="0" fontId="2" fillId="11" borderId="24" xfId="0" applyFont="1" applyFill="1" applyBorder="1" applyAlignment="1">
      <alignment horizontal="left"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8" fillId="14" borderId="15" xfId="0" applyFont="1" applyFill="1" applyBorder="1" applyAlignment="1">
      <alignment vertical="center" wrapText="1"/>
    </xf>
    <xf numFmtId="0" fontId="36" fillId="14" borderId="16" xfId="0" applyFont="1" applyFill="1" applyBorder="1" applyAlignment="1">
      <alignment horizontal="center" vertical="center" wrapText="1"/>
    </xf>
    <xf numFmtId="0" fontId="36" fillId="14" borderId="17" xfId="0" applyFont="1" applyFill="1" applyBorder="1" applyAlignment="1">
      <alignment horizontal="center" vertical="center" wrapText="1"/>
    </xf>
    <xf numFmtId="0" fontId="36" fillId="14" borderId="18" xfId="0" applyFont="1" applyFill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center"/>
    </xf>
    <xf numFmtId="0" fontId="24" fillId="11" borderId="27" xfId="0" applyFont="1" applyFill="1" applyBorder="1" applyAlignment="1">
      <alignment horizontal="center" vertical="center"/>
    </xf>
    <xf numFmtId="0" fontId="24" fillId="11" borderId="19" xfId="0" applyFont="1" applyFill="1" applyBorder="1" applyAlignment="1">
      <alignment horizontal="center" vertical="center"/>
    </xf>
    <xf numFmtId="0" fontId="30" fillId="11" borderId="24" xfId="0" applyFont="1" applyFill="1" applyBorder="1" applyAlignment="1">
      <alignment horizontal="center" vertical="center" wrapText="1"/>
    </xf>
    <xf numFmtId="0" fontId="30" fillId="11" borderId="27" xfId="0" applyFont="1" applyFill="1" applyBorder="1" applyAlignment="1">
      <alignment horizontal="center" vertical="center" wrapText="1"/>
    </xf>
    <xf numFmtId="0" fontId="30" fillId="11" borderId="19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11" borderId="24" xfId="0" applyFont="1" applyFill="1" applyBorder="1" applyAlignment="1">
      <alignment horizontal="center" vertical="center" wrapText="1"/>
    </xf>
    <xf numFmtId="0" fontId="11" fillId="11" borderId="27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4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 wrapText="1"/>
    </xf>
    <xf numFmtId="0" fontId="11" fillId="11" borderId="19" xfId="0" applyFont="1" applyFill="1" applyBorder="1" applyAlignment="1">
      <alignment horizontal="left" vertical="center" wrapText="1"/>
    </xf>
    <xf numFmtId="0" fontId="11" fillId="11" borderId="24" xfId="0" applyFont="1" applyFill="1" applyBorder="1" applyAlignment="1">
      <alignment horizontal="left" vertical="center"/>
    </xf>
    <xf numFmtId="0" fontId="11" fillId="11" borderId="27" xfId="0" applyFont="1" applyFill="1" applyBorder="1" applyAlignment="1">
      <alignment horizontal="left" vertical="center"/>
    </xf>
    <xf numFmtId="0" fontId="11" fillId="11" borderId="19" xfId="0" applyFont="1" applyFill="1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left" vertical="center" wrapText="1"/>
    </xf>
    <xf numFmtId="0" fontId="31" fillId="13" borderId="17" xfId="0" applyFont="1" applyFill="1" applyBorder="1" applyAlignment="1">
      <alignment horizontal="left" vertical="center" wrapText="1"/>
    </xf>
    <xf numFmtId="0" fontId="31" fillId="13" borderId="18" xfId="0" applyFont="1" applyFill="1" applyBorder="1" applyAlignment="1">
      <alignment horizontal="left" vertical="center" wrapText="1"/>
    </xf>
    <xf numFmtId="0" fontId="15" fillId="13" borderId="16" xfId="7" applyFont="1" applyFill="1" applyBorder="1" applyAlignment="1">
      <alignment horizontal="left" vertical="center" wrapText="1"/>
    </xf>
    <xf numFmtId="0" fontId="15" fillId="13" borderId="17" xfId="7" applyFont="1" applyFill="1" applyBorder="1" applyAlignment="1">
      <alignment horizontal="left" vertical="center" wrapText="1"/>
    </xf>
    <xf numFmtId="0" fontId="15" fillId="13" borderId="18" xfId="7" applyFont="1" applyFill="1" applyBorder="1" applyAlignment="1">
      <alignment horizontal="left" vertical="center" wrapText="1"/>
    </xf>
    <xf numFmtId="0" fontId="30" fillId="11" borderId="24" xfId="0" applyFont="1" applyFill="1" applyBorder="1" applyAlignment="1">
      <alignment horizontal="left" vertical="center" wrapText="1"/>
    </xf>
    <xf numFmtId="0" fontId="30" fillId="11" borderId="27" xfId="0" applyFont="1" applyFill="1" applyBorder="1" applyAlignment="1">
      <alignment horizontal="left" vertical="center" wrapText="1"/>
    </xf>
    <xf numFmtId="0" fontId="30" fillId="11" borderId="19" xfId="0" applyFont="1" applyFill="1" applyBorder="1" applyAlignment="1">
      <alignment horizontal="left" vertical="center" wrapText="1"/>
    </xf>
    <xf numFmtId="0" fontId="15" fillId="13" borderId="15" xfId="7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1" fillId="13" borderId="39" xfId="0" applyFont="1" applyFill="1" applyBorder="1" applyAlignment="1">
      <alignment horizontal="left" vertical="center" wrapText="1"/>
    </xf>
    <xf numFmtId="0" fontId="31" fillId="13" borderId="40" xfId="0" applyFont="1" applyFill="1" applyBorder="1" applyAlignment="1">
      <alignment horizontal="left" vertical="center" wrapText="1"/>
    </xf>
    <xf numFmtId="0" fontId="31" fillId="13" borderId="4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wrapText="1"/>
    </xf>
    <xf numFmtId="0" fontId="3" fillId="0" borderId="6" xfId="0" quotePrefix="1" applyFont="1" applyBorder="1" applyAlignment="1">
      <alignment horizontal="left" wrapText="1"/>
    </xf>
    <xf numFmtId="0" fontId="3" fillId="0" borderId="7" xfId="0" quotePrefix="1" applyFont="1" applyBorder="1" applyAlignment="1">
      <alignment horizontal="left" wrapText="1"/>
    </xf>
    <xf numFmtId="0" fontId="3" fillId="0" borderId="8" xfId="0" quotePrefix="1" applyFont="1" applyBorder="1" applyAlignment="1">
      <alignment horizontal="left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7" xfId="0" quotePrefix="1" applyFont="1" applyBorder="1" applyAlignment="1">
      <alignment horizontal="left" vertical="top" wrapText="1"/>
    </xf>
    <xf numFmtId="0" fontId="3" fillId="0" borderId="8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center" wrapText="1"/>
    </xf>
    <xf numFmtId="0" fontId="3" fillId="0" borderId="7" xfId="0" quotePrefix="1" applyFont="1" applyBorder="1" applyAlignment="1">
      <alignment horizontal="center" wrapText="1"/>
    </xf>
    <xf numFmtId="0" fontId="3" fillId="0" borderId="8" xfId="0" quotePrefix="1" applyFont="1" applyBorder="1" applyAlignment="1">
      <alignment horizont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11" borderId="0" xfId="1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quotePrefix="1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14" borderId="16" xfId="0" applyFont="1" applyFill="1" applyBorder="1" applyAlignment="1">
      <alignment horizontal="left" vertical="center" wrapText="1"/>
    </xf>
    <xf numFmtId="0" fontId="9" fillId="14" borderId="17" xfId="0" applyFont="1" applyFill="1" applyBorder="1" applyAlignment="1">
      <alignment horizontal="left" vertical="center" wrapText="1"/>
    </xf>
    <xf numFmtId="0" fontId="9" fillId="14" borderId="18" xfId="0" applyFont="1" applyFill="1" applyBorder="1" applyAlignment="1">
      <alignment horizontal="left" vertical="center" wrapText="1"/>
    </xf>
    <xf numFmtId="0" fontId="33" fillId="13" borderId="16" xfId="0" applyFont="1" applyFill="1" applyBorder="1" applyAlignment="1">
      <alignment horizontal="left" vertical="center" wrapText="1"/>
    </xf>
    <xf numFmtId="0" fontId="33" fillId="13" borderId="17" xfId="0" applyFont="1" applyFill="1" applyBorder="1" applyAlignment="1">
      <alignment horizontal="left" vertical="center" wrapText="1"/>
    </xf>
    <xf numFmtId="0" fontId="33" fillId="13" borderId="18" xfId="0" applyFont="1" applyFill="1" applyBorder="1" applyAlignment="1">
      <alignment horizontal="left" vertical="center" wrapText="1"/>
    </xf>
    <xf numFmtId="0" fontId="6" fillId="14" borderId="16" xfId="0" applyFont="1" applyFill="1" applyBorder="1" applyAlignment="1">
      <alignment horizontal="left" vertical="center" wrapText="1"/>
    </xf>
    <xf numFmtId="0" fontId="6" fillId="14" borderId="17" xfId="0" applyFont="1" applyFill="1" applyBorder="1" applyAlignment="1">
      <alignment horizontal="left" vertical="center" wrapText="1"/>
    </xf>
    <xf numFmtId="0" fontId="6" fillId="14" borderId="18" xfId="0" applyFont="1" applyFill="1" applyBorder="1" applyAlignment="1">
      <alignment horizontal="left" vertical="center" wrapText="1"/>
    </xf>
    <xf numFmtId="0" fontId="8" fillId="14" borderId="16" xfId="0" applyFont="1" applyFill="1" applyBorder="1" applyAlignment="1">
      <alignment horizontal="left" vertical="center" wrapText="1"/>
    </xf>
    <xf numFmtId="0" fontId="8" fillId="14" borderId="17" xfId="0" applyFont="1" applyFill="1" applyBorder="1" applyAlignment="1">
      <alignment horizontal="left" vertical="center" wrapText="1"/>
    </xf>
    <xf numFmtId="0" fontId="8" fillId="14" borderId="18" xfId="0" applyFont="1" applyFill="1" applyBorder="1" applyAlignment="1">
      <alignment horizontal="left" vertical="center" wrapText="1"/>
    </xf>
    <xf numFmtId="0" fontId="7" fillId="14" borderId="16" xfId="0" applyFont="1" applyFill="1" applyBorder="1" applyAlignment="1">
      <alignment horizontal="left" vertical="center" wrapText="1"/>
    </xf>
    <xf numFmtId="0" fontId="7" fillId="14" borderId="17" xfId="0" applyFont="1" applyFill="1" applyBorder="1" applyAlignment="1">
      <alignment horizontal="left" vertical="center" wrapText="1"/>
    </xf>
    <xf numFmtId="0" fontId="7" fillId="14" borderId="18" xfId="0" applyFont="1" applyFill="1" applyBorder="1" applyAlignment="1">
      <alignment horizontal="left" vertical="center" wrapText="1"/>
    </xf>
    <xf numFmtId="0" fontId="11" fillId="14" borderId="16" xfId="0" applyFont="1" applyFill="1" applyBorder="1" applyAlignment="1">
      <alignment horizontal="left" vertical="center" wrapText="1"/>
    </xf>
    <xf numFmtId="0" fontId="11" fillId="14" borderId="17" xfId="0" applyFont="1" applyFill="1" applyBorder="1" applyAlignment="1">
      <alignment horizontal="left" vertical="center" wrapText="1"/>
    </xf>
    <xf numFmtId="0" fontId="11" fillId="14" borderId="18" xfId="0" applyFont="1" applyFill="1" applyBorder="1" applyAlignment="1">
      <alignment horizontal="left" vertical="center" wrapText="1"/>
    </xf>
    <xf numFmtId="0" fontId="18" fillId="0" borderId="15" xfId="0" quotePrefix="1" applyFont="1" applyFill="1" applyBorder="1" applyAlignment="1">
      <alignment horizontal="center" vertical="center"/>
    </xf>
    <xf numFmtId="41" fontId="26" fillId="0" borderId="15" xfId="4" applyFont="1" applyFill="1" applyBorder="1" applyAlignment="1">
      <alignment horizontal="center" vertical="center"/>
    </xf>
    <xf numFmtId="41" fontId="26" fillId="0" borderId="15" xfId="4" applyFont="1" applyFill="1" applyBorder="1" applyAlignment="1">
      <alignment horizontal="center" vertical="center" wrapText="1"/>
    </xf>
    <xf numFmtId="0" fontId="34" fillId="14" borderId="16" xfId="0" applyFont="1" applyFill="1" applyBorder="1" applyAlignment="1">
      <alignment horizontal="left" vertical="center" wrapText="1"/>
    </xf>
    <xf numFmtId="0" fontId="34" fillId="14" borderId="17" xfId="0" applyFont="1" applyFill="1" applyBorder="1" applyAlignment="1">
      <alignment horizontal="left" vertical="center" wrapText="1"/>
    </xf>
    <xf numFmtId="0" fontId="34" fillId="14" borderId="18" xfId="0" applyFont="1" applyFill="1" applyBorder="1" applyAlignment="1">
      <alignment horizontal="left" vertical="center" wrapText="1"/>
    </xf>
    <xf numFmtId="0" fontId="0" fillId="14" borderId="24" xfId="0" applyFill="1" applyBorder="1" applyAlignment="1">
      <alignment horizontal="center" vertical="center"/>
    </xf>
    <xf numFmtId="0" fontId="0" fillId="14" borderId="19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24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19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</cellXfs>
  <cellStyles count="10">
    <cellStyle name="Comma" xfId="3" builtinId="3"/>
    <cellStyle name="Comma [0]" xfId="4" builtinId="6"/>
    <cellStyle name="Comma [0] 15" xfId="2"/>
    <cellStyle name="Comma [0] 3" xfId="8"/>
    <cellStyle name="Comma 2 3" xfId="9"/>
    <cellStyle name="Normal" xfId="0" builtinId="0"/>
    <cellStyle name="Normal 2 14" xfId="1"/>
    <cellStyle name="Normal 2 2" xfId="7"/>
    <cellStyle name="Normal 7" xfId="6"/>
    <cellStyle name="Normal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0"/>
  <sheetViews>
    <sheetView topLeftCell="A355" workbookViewId="0">
      <selection activeCell="B404" sqref="B404"/>
    </sheetView>
  </sheetViews>
  <sheetFormatPr defaultRowHeight="15"/>
  <cols>
    <col min="1" max="1" width="21.28515625" customWidth="1"/>
    <col min="6" max="6" width="25.7109375" bestFit="1" customWidth="1"/>
    <col min="9" max="9" width="14.85546875" customWidth="1"/>
    <col min="10" max="10" width="15.85546875" customWidth="1"/>
  </cols>
  <sheetData>
    <row r="1" spans="1:13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5"/>
      <c r="L1" s="6"/>
      <c r="M1" s="3"/>
    </row>
    <row r="2" spans="1:13">
      <c r="A2" s="1" t="s">
        <v>1</v>
      </c>
      <c r="B2" s="2"/>
      <c r="C2" s="2"/>
      <c r="D2" s="2"/>
      <c r="E2" s="2"/>
      <c r="F2" s="3"/>
      <c r="G2" s="3"/>
      <c r="H2" s="2"/>
      <c r="I2" s="4"/>
      <c r="J2" s="4"/>
      <c r="K2" s="5"/>
      <c r="L2" s="6"/>
      <c r="M2" s="3"/>
    </row>
    <row r="3" spans="1:13">
      <c r="A3" s="1" t="s">
        <v>2</v>
      </c>
      <c r="B3" s="2"/>
      <c r="C3" s="2"/>
      <c r="D3" s="2"/>
      <c r="E3" s="2"/>
      <c r="F3" s="7" t="s">
        <v>3</v>
      </c>
      <c r="G3" s="3"/>
      <c r="H3" s="2"/>
      <c r="I3" s="4"/>
      <c r="J3" s="4"/>
      <c r="K3" s="5"/>
      <c r="L3" s="6"/>
      <c r="M3" s="3"/>
    </row>
    <row r="4" spans="1:13">
      <c r="A4" s="3"/>
      <c r="B4" s="2"/>
      <c r="C4" s="2"/>
      <c r="D4" s="2"/>
      <c r="E4" s="2"/>
      <c r="F4" s="8" t="s">
        <v>4</v>
      </c>
      <c r="G4" s="3"/>
      <c r="H4" s="2"/>
      <c r="I4" s="4"/>
      <c r="J4" s="4"/>
      <c r="K4" s="5"/>
      <c r="L4" s="6"/>
      <c r="M4" s="3"/>
    </row>
    <row r="5" spans="1:13">
      <c r="A5" s="3"/>
      <c r="B5" s="2"/>
      <c r="C5" s="2"/>
      <c r="D5" s="2"/>
      <c r="E5" s="2"/>
      <c r="F5" s="3"/>
      <c r="G5" s="3"/>
      <c r="H5" s="2"/>
      <c r="I5" s="4"/>
      <c r="J5" s="4"/>
      <c r="K5" s="5"/>
      <c r="L5" s="6"/>
      <c r="M5" s="3"/>
    </row>
    <row r="6" spans="1:13" ht="25.5">
      <c r="A6" s="9" t="s">
        <v>5</v>
      </c>
      <c r="B6" s="942" t="s">
        <v>6</v>
      </c>
      <c r="C6" s="943"/>
      <c r="D6" s="943"/>
      <c r="E6" s="943"/>
      <c r="F6" s="944"/>
      <c r="G6" s="945" t="s">
        <v>7</v>
      </c>
      <c r="H6" s="945"/>
      <c r="I6" s="11" t="s">
        <v>8</v>
      </c>
      <c r="J6" s="12" t="s">
        <v>9</v>
      </c>
      <c r="K6" s="942" t="s">
        <v>10</v>
      </c>
      <c r="L6" s="944"/>
      <c r="M6" s="3"/>
    </row>
    <row r="7" spans="1:13">
      <c r="A7" s="13" t="s">
        <v>11</v>
      </c>
      <c r="B7" s="14"/>
      <c r="C7" s="15"/>
      <c r="D7" s="15"/>
      <c r="E7" s="15"/>
      <c r="F7" s="16" t="s">
        <v>12</v>
      </c>
      <c r="G7" s="14">
        <v>0</v>
      </c>
      <c r="H7" s="16" t="s">
        <v>13</v>
      </c>
      <c r="I7" s="17"/>
      <c r="J7" s="17">
        <f>J8+J755</f>
        <v>130279093000</v>
      </c>
      <c r="K7" s="18"/>
      <c r="L7" s="19"/>
      <c r="M7" s="3"/>
    </row>
    <row r="8" spans="1:13">
      <c r="A8" s="20" t="s">
        <v>14</v>
      </c>
      <c r="B8" s="946" t="s">
        <v>15</v>
      </c>
      <c r="C8" s="947"/>
      <c r="D8" s="947"/>
      <c r="E8" s="947"/>
      <c r="F8" s="948"/>
      <c r="G8" s="21"/>
      <c r="H8" s="22" t="s">
        <v>13</v>
      </c>
      <c r="I8" s="23"/>
      <c r="J8" s="23">
        <f>J9+J23+J53+J60+J126+J131+J196+J203+J497+J502+J552+J559+J664+J728</f>
        <v>65201485000</v>
      </c>
      <c r="K8" s="24"/>
      <c r="L8" s="25"/>
      <c r="M8" s="26"/>
    </row>
    <row r="9" spans="1:13">
      <c r="A9" s="27" t="s">
        <v>16</v>
      </c>
      <c r="B9" s="28" t="s">
        <v>17</v>
      </c>
      <c r="C9" s="29"/>
      <c r="D9" s="29"/>
      <c r="E9" s="29"/>
      <c r="F9" s="30"/>
      <c r="G9" s="28">
        <v>6</v>
      </c>
      <c r="H9" s="30" t="s">
        <v>18</v>
      </c>
      <c r="I9" s="31">
        <v>0</v>
      </c>
      <c r="J9" s="31">
        <f>J10+J19</f>
        <v>891563000</v>
      </c>
      <c r="K9" s="32"/>
      <c r="L9" s="33"/>
      <c r="M9" s="34"/>
    </row>
    <row r="10" spans="1:13">
      <c r="A10" s="35" t="s">
        <v>19</v>
      </c>
      <c r="B10" s="901" t="s">
        <v>20</v>
      </c>
      <c r="C10" s="902"/>
      <c r="D10" s="902"/>
      <c r="E10" s="902"/>
      <c r="F10" s="903"/>
      <c r="G10" s="36"/>
      <c r="H10" s="37" t="s">
        <v>13</v>
      </c>
      <c r="I10" s="38">
        <v>0</v>
      </c>
      <c r="J10" s="39">
        <v>861229000</v>
      </c>
      <c r="K10" s="40"/>
      <c r="L10" s="41"/>
      <c r="M10" s="42"/>
    </row>
    <row r="11" spans="1:13">
      <c r="A11" s="43" t="s">
        <v>21</v>
      </c>
      <c r="B11" s="895" t="s">
        <v>22</v>
      </c>
      <c r="C11" s="896"/>
      <c r="D11" s="896"/>
      <c r="E11" s="896"/>
      <c r="F11" s="897"/>
      <c r="G11" s="44"/>
      <c r="H11" s="45" t="s">
        <v>13</v>
      </c>
      <c r="I11" s="46">
        <v>0</v>
      </c>
      <c r="J11" s="47">
        <f>J12+J16</f>
        <v>861229000</v>
      </c>
      <c r="K11" s="48"/>
      <c r="L11" s="49"/>
      <c r="M11" s="50"/>
    </row>
    <row r="12" spans="1:13">
      <c r="A12" s="51" t="s">
        <v>23</v>
      </c>
      <c r="B12" s="939" t="s">
        <v>24</v>
      </c>
      <c r="C12" s="940"/>
      <c r="D12" s="940"/>
      <c r="E12" s="940"/>
      <c r="F12" s="941"/>
      <c r="G12" s="52"/>
      <c r="H12" s="53" t="s">
        <v>13</v>
      </c>
      <c r="I12" s="54">
        <v>0</v>
      </c>
      <c r="J12" s="55">
        <v>801229000</v>
      </c>
      <c r="K12" s="56"/>
      <c r="L12" s="57"/>
      <c r="M12" s="58"/>
    </row>
    <row r="13" spans="1:13">
      <c r="A13" s="59" t="s">
        <v>25</v>
      </c>
      <c r="B13" s="898" t="s">
        <v>26</v>
      </c>
      <c r="C13" s="899"/>
      <c r="D13" s="899"/>
      <c r="E13" s="899"/>
      <c r="F13" s="900"/>
      <c r="G13" s="60"/>
      <c r="H13" s="61" t="s">
        <v>13</v>
      </c>
      <c r="I13" s="62">
        <v>0</v>
      </c>
      <c r="J13" s="62">
        <f>J14+J15</f>
        <v>801229000</v>
      </c>
      <c r="K13" s="63"/>
      <c r="L13" s="64" t="s">
        <v>27</v>
      </c>
      <c r="M13" s="1"/>
    </row>
    <row r="14" spans="1:13">
      <c r="A14" s="65" t="s">
        <v>13</v>
      </c>
      <c r="B14" s="886" t="s">
        <v>28</v>
      </c>
      <c r="C14" s="887"/>
      <c r="D14" s="887"/>
      <c r="E14" s="887"/>
      <c r="F14" s="888"/>
      <c r="G14" s="66">
        <v>1</v>
      </c>
      <c r="H14" s="67" t="s">
        <v>29</v>
      </c>
      <c r="I14" s="68">
        <v>781229000</v>
      </c>
      <c r="J14" s="68">
        <f>G14*I14</f>
        <v>781229000</v>
      </c>
      <c r="K14" s="69" t="s">
        <v>30</v>
      </c>
      <c r="L14" s="70"/>
      <c r="M14" s="71" t="s">
        <v>31</v>
      </c>
    </row>
    <row r="15" spans="1:13">
      <c r="A15" s="65" t="s">
        <v>13</v>
      </c>
      <c r="B15" s="886" t="s">
        <v>32</v>
      </c>
      <c r="C15" s="887"/>
      <c r="D15" s="887"/>
      <c r="E15" s="887"/>
      <c r="F15" s="888"/>
      <c r="G15" s="66">
        <v>1</v>
      </c>
      <c r="H15" s="67" t="s">
        <v>29</v>
      </c>
      <c r="I15" s="68">
        <v>20000000</v>
      </c>
      <c r="J15" s="68">
        <f>G15*I15</f>
        <v>20000000</v>
      </c>
      <c r="K15" s="69" t="s">
        <v>30</v>
      </c>
      <c r="L15" s="70"/>
      <c r="M15" s="3"/>
    </row>
    <row r="16" spans="1:13">
      <c r="A16" s="51" t="s">
        <v>33</v>
      </c>
      <c r="B16" s="939" t="s">
        <v>34</v>
      </c>
      <c r="C16" s="940"/>
      <c r="D16" s="940"/>
      <c r="E16" s="940"/>
      <c r="F16" s="941"/>
      <c r="G16" s="52"/>
      <c r="H16" s="53" t="s">
        <v>13</v>
      </c>
      <c r="I16" s="54">
        <v>0</v>
      </c>
      <c r="J16" s="55">
        <f>J17</f>
        <v>60000000</v>
      </c>
      <c r="K16" s="56"/>
      <c r="L16" s="57"/>
      <c r="M16" s="58"/>
    </row>
    <row r="17" spans="1:13">
      <c r="A17" s="59" t="s">
        <v>35</v>
      </c>
      <c r="B17" s="898" t="s">
        <v>36</v>
      </c>
      <c r="C17" s="899"/>
      <c r="D17" s="899"/>
      <c r="E17" s="899"/>
      <c r="F17" s="900"/>
      <c r="G17" s="60"/>
      <c r="H17" s="61" t="s">
        <v>13</v>
      </c>
      <c r="I17" s="62">
        <v>0</v>
      </c>
      <c r="J17" s="62">
        <f>J18</f>
        <v>60000000</v>
      </c>
      <c r="K17" s="63"/>
      <c r="L17" s="64" t="s">
        <v>27</v>
      </c>
      <c r="M17" s="1"/>
    </row>
    <row r="18" spans="1:13">
      <c r="A18" s="65" t="s">
        <v>13</v>
      </c>
      <c r="B18" s="886" t="s">
        <v>37</v>
      </c>
      <c r="C18" s="887"/>
      <c r="D18" s="887"/>
      <c r="E18" s="887"/>
      <c r="F18" s="888"/>
      <c r="G18" s="66">
        <v>1</v>
      </c>
      <c r="H18" s="67" t="s">
        <v>29</v>
      </c>
      <c r="I18" s="68">
        <v>60000000</v>
      </c>
      <c r="J18" s="68">
        <f>G18*I18</f>
        <v>60000000</v>
      </c>
      <c r="K18" s="69" t="s">
        <v>30</v>
      </c>
      <c r="L18" s="70"/>
      <c r="M18" s="3"/>
    </row>
    <row r="19" spans="1:13">
      <c r="A19" s="35" t="s">
        <v>38</v>
      </c>
      <c r="B19" s="901" t="s">
        <v>39</v>
      </c>
      <c r="C19" s="902"/>
      <c r="D19" s="902"/>
      <c r="E19" s="902"/>
      <c r="F19" s="903"/>
      <c r="G19" s="36"/>
      <c r="H19" s="37" t="s">
        <v>13</v>
      </c>
      <c r="I19" s="38">
        <v>0</v>
      </c>
      <c r="J19" s="38">
        <f>J20</f>
        <v>30334000</v>
      </c>
      <c r="K19" s="72"/>
      <c r="L19" s="41"/>
      <c r="M19" s="42"/>
    </row>
    <row r="20" spans="1:13">
      <c r="A20" s="43" t="s">
        <v>40</v>
      </c>
      <c r="B20" s="895" t="s">
        <v>41</v>
      </c>
      <c r="C20" s="896"/>
      <c r="D20" s="896"/>
      <c r="E20" s="896"/>
      <c r="F20" s="897"/>
      <c r="G20" s="44"/>
      <c r="H20" s="45" t="s">
        <v>13</v>
      </c>
      <c r="I20" s="46">
        <v>0</v>
      </c>
      <c r="J20" s="46">
        <f>J21</f>
        <v>30334000</v>
      </c>
      <c r="K20" s="73"/>
      <c r="L20" s="49"/>
      <c r="M20" s="50"/>
    </row>
    <row r="21" spans="1:13">
      <c r="A21" s="59" t="s">
        <v>25</v>
      </c>
      <c r="B21" s="898" t="s">
        <v>26</v>
      </c>
      <c r="C21" s="899"/>
      <c r="D21" s="899"/>
      <c r="E21" s="899"/>
      <c r="F21" s="900"/>
      <c r="G21" s="60"/>
      <c r="H21" s="61" t="s">
        <v>13</v>
      </c>
      <c r="I21" s="62">
        <v>0</v>
      </c>
      <c r="J21" s="62">
        <f>J22</f>
        <v>30334000</v>
      </c>
      <c r="K21" s="63"/>
      <c r="L21" s="64" t="s">
        <v>27</v>
      </c>
      <c r="M21" s="1"/>
    </row>
    <row r="22" spans="1:13">
      <c r="A22" s="65" t="s">
        <v>13</v>
      </c>
      <c r="B22" s="886" t="s">
        <v>42</v>
      </c>
      <c r="C22" s="887"/>
      <c r="D22" s="887"/>
      <c r="E22" s="887"/>
      <c r="F22" s="888"/>
      <c r="G22" s="66">
        <v>1</v>
      </c>
      <c r="H22" s="67" t="s">
        <v>29</v>
      </c>
      <c r="I22" s="68">
        <v>30334000</v>
      </c>
      <c r="J22" s="68">
        <f>G22*I22</f>
        <v>30334000</v>
      </c>
      <c r="K22" s="69" t="s">
        <v>30</v>
      </c>
      <c r="L22" s="70"/>
      <c r="M22" s="3"/>
    </row>
    <row r="23" spans="1:13">
      <c r="A23" s="27" t="s">
        <v>43</v>
      </c>
      <c r="B23" s="28" t="s">
        <v>44</v>
      </c>
      <c r="C23" s="29"/>
      <c r="D23" s="29"/>
      <c r="E23" s="29"/>
      <c r="F23" s="30"/>
      <c r="G23" s="28">
        <v>9</v>
      </c>
      <c r="H23" s="30" t="s">
        <v>45</v>
      </c>
      <c r="I23" s="31">
        <v>0</v>
      </c>
      <c r="J23" s="31">
        <f>J24</f>
        <v>484881000</v>
      </c>
      <c r="K23" s="32"/>
      <c r="L23" s="33"/>
      <c r="M23" s="34"/>
    </row>
    <row r="24" spans="1:13">
      <c r="A24" s="74" t="s">
        <v>46</v>
      </c>
      <c r="B24" s="75" t="s">
        <v>47</v>
      </c>
      <c r="C24" s="76"/>
      <c r="D24" s="76"/>
      <c r="E24" s="76"/>
      <c r="F24" s="77"/>
      <c r="G24" s="75"/>
      <c r="H24" s="77"/>
      <c r="I24" s="78"/>
      <c r="J24" s="78">
        <f>J25+J32+J39+J46</f>
        <v>484881000</v>
      </c>
      <c r="K24" s="79"/>
      <c r="L24" s="80"/>
      <c r="M24" s="42" t="s">
        <v>48</v>
      </c>
    </row>
    <row r="25" spans="1:13">
      <c r="A25" s="81" t="s">
        <v>21</v>
      </c>
      <c r="B25" s="82" t="s">
        <v>49</v>
      </c>
      <c r="C25" s="83"/>
      <c r="D25" s="83"/>
      <c r="E25" s="83"/>
      <c r="F25" s="84"/>
      <c r="G25" s="82"/>
      <c r="H25" s="84"/>
      <c r="I25" s="85"/>
      <c r="J25" s="85">
        <f>J26+J28+J30</f>
        <v>250000000</v>
      </c>
      <c r="K25" s="86"/>
      <c r="L25" s="87"/>
      <c r="M25" s="50"/>
    </row>
    <row r="26" spans="1:13">
      <c r="A26" s="88" t="s">
        <v>35</v>
      </c>
      <c r="B26" s="89" t="s">
        <v>36</v>
      </c>
      <c r="C26" s="90"/>
      <c r="D26" s="90"/>
      <c r="E26" s="90"/>
      <c r="F26" s="91"/>
      <c r="G26" s="89"/>
      <c r="H26" s="91"/>
      <c r="I26" s="92"/>
      <c r="J26" s="92">
        <f>J27</f>
        <v>97000000</v>
      </c>
      <c r="K26" s="93"/>
      <c r="L26" s="94" t="s">
        <v>27</v>
      </c>
      <c r="M26" s="1"/>
    </row>
    <row r="27" spans="1:13">
      <c r="A27" s="95" t="s">
        <v>13</v>
      </c>
      <c r="B27" s="96" t="s">
        <v>50</v>
      </c>
      <c r="C27" s="97"/>
      <c r="D27" s="97"/>
      <c r="E27" s="97"/>
      <c r="F27" s="67"/>
      <c r="G27" s="96">
        <v>1</v>
      </c>
      <c r="H27" s="98" t="s">
        <v>29</v>
      </c>
      <c r="I27" s="99">
        <v>97000000</v>
      </c>
      <c r="J27" s="99">
        <f>G27*I27</f>
        <v>97000000</v>
      </c>
      <c r="K27" s="100" t="s">
        <v>30</v>
      </c>
      <c r="L27" s="101"/>
      <c r="M27" s="3"/>
    </row>
    <row r="28" spans="1:13">
      <c r="A28" s="88" t="s">
        <v>51</v>
      </c>
      <c r="B28" s="89" t="s">
        <v>52</v>
      </c>
      <c r="C28" s="90"/>
      <c r="D28" s="90"/>
      <c r="E28" s="90"/>
      <c r="F28" s="91"/>
      <c r="G28" s="89"/>
      <c r="H28" s="91"/>
      <c r="I28" s="92"/>
      <c r="J28" s="92">
        <f>J29</f>
        <v>3000000</v>
      </c>
      <c r="K28" s="93"/>
      <c r="L28" s="94" t="s">
        <v>27</v>
      </c>
      <c r="M28" s="1"/>
    </row>
    <row r="29" spans="1:13">
      <c r="A29" s="95" t="s">
        <v>13</v>
      </c>
      <c r="B29" s="96" t="s">
        <v>53</v>
      </c>
      <c r="C29" s="102"/>
      <c r="D29" s="102"/>
      <c r="E29" s="102"/>
      <c r="F29" s="98"/>
      <c r="G29" s="96">
        <v>1</v>
      </c>
      <c r="H29" s="98" t="s">
        <v>29</v>
      </c>
      <c r="I29" s="99">
        <v>3000000</v>
      </c>
      <c r="J29" s="99">
        <f>G29*I29</f>
        <v>3000000</v>
      </c>
      <c r="K29" s="100" t="s">
        <v>30</v>
      </c>
      <c r="L29" s="101"/>
      <c r="M29" s="3"/>
    </row>
    <row r="30" spans="1:13">
      <c r="A30" s="88" t="s">
        <v>54</v>
      </c>
      <c r="B30" s="89" t="s">
        <v>55</v>
      </c>
      <c r="C30" s="90"/>
      <c r="D30" s="90"/>
      <c r="E30" s="90"/>
      <c r="F30" s="91"/>
      <c r="G30" s="89"/>
      <c r="H30" s="91"/>
      <c r="I30" s="92"/>
      <c r="J30" s="92">
        <f>J31</f>
        <v>150000000</v>
      </c>
      <c r="K30" s="93"/>
      <c r="L30" s="94" t="s">
        <v>27</v>
      </c>
      <c r="M30" s="1"/>
    </row>
    <row r="31" spans="1:13">
      <c r="A31" s="95" t="s">
        <v>13</v>
      </c>
      <c r="B31" s="96" t="s">
        <v>56</v>
      </c>
      <c r="C31" s="102"/>
      <c r="D31" s="102"/>
      <c r="E31" s="102"/>
      <c r="F31" s="98"/>
      <c r="G31" s="96">
        <v>200</v>
      </c>
      <c r="H31" s="98" t="s">
        <v>57</v>
      </c>
      <c r="I31" s="99">
        <v>750000</v>
      </c>
      <c r="J31" s="99">
        <f>G31*I31</f>
        <v>150000000</v>
      </c>
      <c r="K31" s="100" t="s">
        <v>30</v>
      </c>
      <c r="L31" s="101"/>
      <c r="M31" s="3"/>
    </row>
    <row r="32" spans="1:13">
      <c r="A32" s="103" t="s">
        <v>40</v>
      </c>
      <c r="B32" s="928" t="s">
        <v>58</v>
      </c>
      <c r="C32" s="929"/>
      <c r="D32" s="929"/>
      <c r="E32" s="929"/>
      <c r="F32" s="930"/>
      <c r="G32" s="104"/>
      <c r="H32" s="105"/>
      <c r="I32" s="106"/>
      <c r="J32" s="106">
        <f>J33+J35+J37</f>
        <v>132650000</v>
      </c>
      <c r="K32" s="107"/>
      <c r="L32" s="108"/>
      <c r="M32" s="50"/>
    </row>
    <row r="33" spans="1:13">
      <c r="A33" s="109" t="s">
        <v>35</v>
      </c>
      <c r="B33" s="916" t="s">
        <v>36</v>
      </c>
      <c r="C33" s="917"/>
      <c r="D33" s="917"/>
      <c r="E33" s="917"/>
      <c r="F33" s="918"/>
      <c r="G33" s="110"/>
      <c r="H33" s="111"/>
      <c r="I33" s="112"/>
      <c r="J33" s="112">
        <f>J34</f>
        <v>46000000</v>
      </c>
      <c r="K33" s="113"/>
      <c r="L33" s="114" t="s">
        <v>27</v>
      </c>
      <c r="M33" s="1"/>
    </row>
    <row r="34" spans="1:13">
      <c r="A34" s="115" t="s">
        <v>13</v>
      </c>
      <c r="B34" s="886" t="s">
        <v>59</v>
      </c>
      <c r="C34" s="887"/>
      <c r="D34" s="887"/>
      <c r="E34" s="887"/>
      <c r="F34" s="888"/>
      <c r="G34" s="116">
        <v>1</v>
      </c>
      <c r="H34" s="117" t="s">
        <v>60</v>
      </c>
      <c r="I34" s="118">
        <v>46000000</v>
      </c>
      <c r="J34" s="118">
        <f>G34*I34</f>
        <v>46000000</v>
      </c>
      <c r="K34" s="119" t="s">
        <v>30</v>
      </c>
      <c r="L34" s="120"/>
      <c r="M34" s="3"/>
    </row>
    <row r="35" spans="1:13">
      <c r="A35" s="109" t="s">
        <v>51</v>
      </c>
      <c r="B35" s="916" t="s">
        <v>52</v>
      </c>
      <c r="C35" s="917"/>
      <c r="D35" s="917"/>
      <c r="E35" s="917"/>
      <c r="F35" s="918"/>
      <c r="G35" s="110"/>
      <c r="H35" s="111"/>
      <c r="I35" s="112"/>
      <c r="J35" s="112">
        <f>J36</f>
        <v>2650000</v>
      </c>
      <c r="K35" s="113"/>
      <c r="L35" s="114" t="s">
        <v>27</v>
      </c>
      <c r="M35" s="1"/>
    </row>
    <row r="36" spans="1:13">
      <c r="A36" s="115" t="s">
        <v>13</v>
      </c>
      <c r="B36" s="919" t="s">
        <v>61</v>
      </c>
      <c r="C36" s="920"/>
      <c r="D36" s="920"/>
      <c r="E36" s="920"/>
      <c r="F36" s="921"/>
      <c r="G36" s="116">
        <v>1</v>
      </c>
      <c r="H36" s="117" t="s">
        <v>60</v>
      </c>
      <c r="I36" s="118">
        <v>2650000</v>
      </c>
      <c r="J36" s="118">
        <f>G36*I36</f>
        <v>2650000</v>
      </c>
      <c r="K36" s="119" t="s">
        <v>30</v>
      </c>
      <c r="L36" s="120"/>
      <c r="M36" s="3"/>
    </row>
    <row r="37" spans="1:13">
      <c r="A37" s="109" t="s">
        <v>54</v>
      </c>
      <c r="B37" s="916" t="s">
        <v>55</v>
      </c>
      <c r="C37" s="917"/>
      <c r="D37" s="917"/>
      <c r="E37" s="917"/>
      <c r="F37" s="918"/>
      <c r="G37" s="110"/>
      <c r="H37" s="111"/>
      <c r="I37" s="112"/>
      <c r="J37" s="112">
        <f>J38</f>
        <v>84000000</v>
      </c>
      <c r="K37" s="113"/>
      <c r="L37" s="114" t="s">
        <v>27</v>
      </c>
      <c r="M37" s="1"/>
    </row>
    <row r="38" spans="1:13">
      <c r="A38" s="115" t="s">
        <v>13</v>
      </c>
      <c r="B38" s="919" t="s">
        <v>62</v>
      </c>
      <c r="C38" s="920"/>
      <c r="D38" s="920"/>
      <c r="E38" s="920"/>
      <c r="F38" s="921"/>
      <c r="G38" s="116">
        <v>1</v>
      </c>
      <c r="H38" s="117" t="s">
        <v>29</v>
      </c>
      <c r="I38" s="118">
        <v>84000000</v>
      </c>
      <c r="J38" s="118">
        <f>G38*I38</f>
        <v>84000000</v>
      </c>
      <c r="K38" s="119" t="s">
        <v>30</v>
      </c>
      <c r="L38" s="120"/>
      <c r="M38" s="3"/>
    </row>
    <row r="39" spans="1:13">
      <c r="A39" s="121" t="s">
        <v>63</v>
      </c>
      <c r="B39" s="934" t="s">
        <v>64</v>
      </c>
      <c r="C39" s="935"/>
      <c r="D39" s="935"/>
      <c r="E39" s="935"/>
      <c r="F39" s="936"/>
      <c r="G39" s="122"/>
      <c r="H39" s="123"/>
      <c r="I39" s="124"/>
      <c r="J39" s="124">
        <f>J40+J42+J44</f>
        <v>44031000</v>
      </c>
      <c r="K39" s="125"/>
      <c r="L39" s="87"/>
      <c r="M39" s="50"/>
    </row>
    <row r="40" spans="1:13">
      <c r="A40" s="88" t="s">
        <v>35</v>
      </c>
      <c r="B40" s="907" t="s">
        <v>36</v>
      </c>
      <c r="C40" s="908"/>
      <c r="D40" s="908"/>
      <c r="E40" s="908"/>
      <c r="F40" s="909"/>
      <c r="G40" s="89"/>
      <c r="H40" s="91"/>
      <c r="I40" s="92"/>
      <c r="J40" s="92">
        <f>J41</f>
        <v>34381000</v>
      </c>
      <c r="K40" s="93"/>
      <c r="L40" s="94" t="s">
        <v>27</v>
      </c>
      <c r="M40" s="1"/>
    </row>
    <row r="41" spans="1:13">
      <c r="A41" s="95" t="s">
        <v>13</v>
      </c>
      <c r="B41" s="886" t="s">
        <v>65</v>
      </c>
      <c r="C41" s="887"/>
      <c r="D41" s="887"/>
      <c r="E41" s="887"/>
      <c r="F41" s="888"/>
      <c r="G41" s="96">
        <v>1</v>
      </c>
      <c r="H41" s="98" t="s">
        <v>60</v>
      </c>
      <c r="I41" s="99">
        <v>34381000</v>
      </c>
      <c r="J41" s="99">
        <f>G41*I41</f>
        <v>34381000</v>
      </c>
      <c r="K41" s="100" t="s">
        <v>30</v>
      </c>
      <c r="L41" s="101"/>
      <c r="M41" s="3"/>
    </row>
    <row r="42" spans="1:13">
      <c r="A42" s="88" t="s">
        <v>51</v>
      </c>
      <c r="B42" s="907" t="s">
        <v>52</v>
      </c>
      <c r="C42" s="908"/>
      <c r="D42" s="908"/>
      <c r="E42" s="908"/>
      <c r="F42" s="909"/>
      <c r="G42" s="89"/>
      <c r="H42" s="91" t="s">
        <v>13</v>
      </c>
      <c r="I42" s="92">
        <v>0</v>
      </c>
      <c r="J42" s="92">
        <f>J43</f>
        <v>2650000</v>
      </c>
      <c r="K42" s="93"/>
      <c r="L42" s="94" t="s">
        <v>27</v>
      </c>
      <c r="M42" s="1"/>
    </row>
    <row r="43" spans="1:13">
      <c r="A43" s="95" t="s">
        <v>13</v>
      </c>
      <c r="B43" s="910" t="s">
        <v>61</v>
      </c>
      <c r="C43" s="911"/>
      <c r="D43" s="911"/>
      <c r="E43" s="911"/>
      <c r="F43" s="912"/>
      <c r="G43" s="96">
        <v>1</v>
      </c>
      <c r="H43" s="98" t="s">
        <v>60</v>
      </c>
      <c r="I43" s="99">
        <v>2650000</v>
      </c>
      <c r="J43" s="99">
        <f>G43*I43</f>
        <v>2650000</v>
      </c>
      <c r="K43" s="100" t="s">
        <v>30</v>
      </c>
      <c r="L43" s="101"/>
      <c r="M43" s="3"/>
    </row>
    <row r="44" spans="1:13">
      <c r="A44" s="88" t="s">
        <v>54</v>
      </c>
      <c r="B44" s="907" t="s">
        <v>55</v>
      </c>
      <c r="C44" s="908"/>
      <c r="D44" s="908"/>
      <c r="E44" s="908"/>
      <c r="F44" s="909"/>
      <c r="G44" s="89"/>
      <c r="H44" s="91" t="s">
        <v>13</v>
      </c>
      <c r="I44" s="92">
        <v>0</v>
      </c>
      <c r="J44" s="92">
        <f>J45</f>
        <v>7000000</v>
      </c>
      <c r="K44" s="93"/>
      <c r="L44" s="94" t="s">
        <v>27</v>
      </c>
      <c r="M44" s="1"/>
    </row>
    <row r="45" spans="1:13">
      <c r="A45" s="95" t="s">
        <v>13</v>
      </c>
      <c r="B45" s="910" t="s">
        <v>62</v>
      </c>
      <c r="C45" s="911"/>
      <c r="D45" s="911"/>
      <c r="E45" s="911"/>
      <c r="F45" s="912"/>
      <c r="G45" s="96">
        <v>1</v>
      </c>
      <c r="H45" s="98" t="s">
        <v>29</v>
      </c>
      <c r="I45" s="99">
        <v>7000000</v>
      </c>
      <c r="J45" s="99">
        <f>G45*I45</f>
        <v>7000000</v>
      </c>
      <c r="K45" s="100" t="s">
        <v>30</v>
      </c>
      <c r="L45" s="101"/>
      <c r="M45" s="3"/>
    </row>
    <row r="46" spans="1:13">
      <c r="A46" s="121" t="s">
        <v>66</v>
      </c>
      <c r="B46" s="934" t="s">
        <v>67</v>
      </c>
      <c r="C46" s="935"/>
      <c r="D46" s="935"/>
      <c r="E46" s="935"/>
      <c r="F46" s="936"/>
      <c r="G46" s="122"/>
      <c r="H46" s="123" t="s">
        <v>13</v>
      </c>
      <c r="I46" s="124">
        <v>0</v>
      </c>
      <c r="J46" s="124">
        <f>J47+J49+J51</f>
        <v>58200000</v>
      </c>
      <c r="K46" s="125"/>
      <c r="L46" s="87"/>
      <c r="M46" s="50"/>
    </row>
    <row r="47" spans="1:13">
      <c r="A47" s="88" t="s">
        <v>35</v>
      </c>
      <c r="B47" s="907" t="s">
        <v>36</v>
      </c>
      <c r="C47" s="908"/>
      <c r="D47" s="908"/>
      <c r="E47" s="908"/>
      <c r="F47" s="909"/>
      <c r="G47" s="89"/>
      <c r="H47" s="91" t="s">
        <v>13</v>
      </c>
      <c r="I47" s="92">
        <v>0</v>
      </c>
      <c r="J47" s="92">
        <f>J48</f>
        <v>16350000</v>
      </c>
      <c r="K47" s="93"/>
      <c r="L47" s="94" t="s">
        <v>27</v>
      </c>
      <c r="M47" s="1"/>
    </row>
    <row r="48" spans="1:13">
      <c r="A48" s="95" t="s">
        <v>13</v>
      </c>
      <c r="B48" s="886" t="s">
        <v>59</v>
      </c>
      <c r="C48" s="887"/>
      <c r="D48" s="887"/>
      <c r="E48" s="887"/>
      <c r="F48" s="888"/>
      <c r="G48" s="96">
        <v>1</v>
      </c>
      <c r="H48" s="98" t="s">
        <v>60</v>
      </c>
      <c r="I48" s="99">
        <v>16350000</v>
      </c>
      <c r="J48" s="99">
        <f>G48*I48</f>
        <v>16350000</v>
      </c>
      <c r="K48" s="100" t="s">
        <v>30</v>
      </c>
      <c r="L48" s="101"/>
      <c r="M48" s="3"/>
    </row>
    <row r="49" spans="1:13">
      <c r="A49" s="88" t="s">
        <v>51</v>
      </c>
      <c r="B49" s="907" t="s">
        <v>52</v>
      </c>
      <c r="C49" s="908"/>
      <c r="D49" s="908"/>
      <c r="E49" s="908"/>
      <c r="F49" s="909"/>
      <c r="G49" s="89"/>
      <c r="H49" s="91" t="s">
        <v>13</v>
      </c>
      <c r="I49" s="92">
        <v>0</v>
      </c>
      <c r="J49" s="92">
        <f>J50</f>
        <v>2650000</v>
      </c>
      <c r="K49" s="93"/>
      <c r="L49" s="94" t="s">
        <v>27</v>
      </c>
      <c r="M49" s="1"/>
    </row>
    <row r="50" spans="1:13">
      <c r="A50" s="95" t="s">
        <v>13</v>
      </c>
      <c r="B50" s="910" t="s">
        <v>61</v>
      </c>
      <c r="C50" s="911"/>
      <c r="D50" s="911"/>
      <c r="E50" s="911"/>
      <c r="F50" s="912"/>
      <c r="G50" s="96">
        <v>1</v>
      </c>
      <c r="H50" s="98" t="s">
        <v>60</v>
      </c>
      <c r="I50" s="99">
        <v>2650000</v>
      </c>
      <c r="J50" s="99">
        <f>G50*I50</f>
        <v>2650000</v>
      </c>
      <c r="K50" s="100" t="s">
        <v>30</v>
      </c>
      <c r="L50" s="101"/>
      <c r="M50" s="3"/>
    </row>
    <row r="51" spans="1:13">
      <c r="A51" s="88" t="s">
        <v>54</v>
      </c>
      <c r="B51" s="907" t="s">
        <v>55</v>
      </c>
      <c r="C51" s="908"/>
      <c r="D51" s="908"/>
      <c r="E51" s="908"/>
      <c r="F51" s="909"/>
      <c r="G51" s="89"/>
      <c r="H51" s="91" t="s">
        <v>13</v>
      </c>
      <c r="I51" s="92">
        <v>0</v>
      </c>
      <c r="J51" s="92">
        <f>J52</f>
        <v>39200000</v>
      </c>
      <c r="K51" s="93"/>
      <c r="L51" s="94" t="s">
        <v>27</v>
      </c>
      <c r="M51" s="1"/>
    </row>
    <row r="52" spans="1:13">
      <c r="A52" s="95" t="s">
        <v>13</v>
      </c>
      <c r="B52" s="910" t="s">
        <v>62</v>
      </c>
      <c r="C52" s="911"/>
      <c r="D52" s="911"/>
      <c r="E52" s="911"/>
      <c r="F52" s="912"/>
      <c r="G52" s="96">
        <v>56</v>
      </c>
      <c r="H52" s="98" t="s">
        <v>57</v>
      </c>
      <c r="I52" s="99">
        <v>700000</v>
      </c>
      <c r="J52" s="99">
        <f>G52*I52</f>
        <v>39200000</v>
      </c>
      <c r="K52" s="100" t="s">
        <v>30</v>
      </c>
      <c r="L52" s="101"/>
      <c r="M52" s="3"/>
    </row>
    <row r="53" spans="1:13">
      <c r="A53" s="27" t="s">
        <v>68</v>
      </c>
      <c r="B53" s="28" t="s">
        <v>69</v>
      </c>
      <c r="C53" s="29"/>
      <c r="D53" s="29"/>
      <c r="E53" s="29"/>
      <c r="F53" s="30"/>
      <c r="G53" s="28">
        <v>5</v>
      </c>
      <c r="H53" s="30" t="s">
        <v>18</v>
      </c>
      <c r="I53" s="31">
        <v>0</v>
      </c>
      <c r="J53" s="31">
        <f>J54</f>
        <v>700000000</v>
      </c>
      <c r="K53" s="32"/>
      <c r="L53" s="33"/>
      <c r="M53" s="34"/>
    </row>
    <row r="54" spans="1:13">
      <c r="A54" s="35" t="s">
        <v>70</v>
      </c>
      <c r="B54" s="36" t="s">
        <v>71</v>
      </c>
      <c r="C54" s="126"/>
      <c r="D54" s="126"/>
      <c r="E54" s="126"/>
      <c r="F54" s="37"/>
      <c r="G54" s="36">
        <v>0</v>
      </c>
      <c r="H54" s="37" t="s">
        <v>13</v>
      </c>
      <c r="I54" s="38">
        <v>0</v>
      </c>
      <c r="J54" s="38">
        <f>J55</f>
        <v>700000000</v>
      </c>
      <c r="K54" s="72"/>
      <c r="L54" s="41"/>
      <c r="M54" s="42"/>
    </row>
    <row r="55" spans="1:13">
      <c r="A55" s="43" t="s">
        <v>72</v>
      </c>
      <c r="B55" s="44" t="s">
        <v>73</v>
      </c>
      <c r="C55" s="127"/>
      <c r="D55" s="127"/>
      <c r="E55" s="127"/>
      <c r="F55" s="45"/>
      <c r="G55" s="44">
        <v>0</v>
      </c>
      <c r="H55" s="45" t="s">
        <v>13</v>
      </c>
      <c r="I55" s="46">
        <v>0</v>
      </c>
      <c r="J55" s="46">
        <f>J56+J58</f>
        <v>700000000</v>
      </c>
      <c r="K55" s="73"/>
      <c r="L55" s="49"/>
      <c r="M55" s="50"/>
    </row>
    <row r="56" spans="1:13">
      <c r="A56" s="59" t="s">
        <v>74</v>
      </c>
      <c r="B56" s="60" t="s">
        <v>75</v>
      </c>
      <c r="C56" s="128"/>
      <c r="D56" s="128"/>
      <c r="E56" s="128"/>
      <c r="F56" s="61"/>
      <c r="G56" s="60">
        <v>0</v>
      </c>
      <c r="H56" s="61" t="s">
        <v>13</v>
      </c>
      <c r="I56" s="62">
        <v>0</v>
      </c>
      <c r="J56" s="62">
        <f>J57</f>
        <v>500000000</v>
      </c>
      <c r="K56" s="63"/>
      <c r="L56" s="129" t="s">
        <v>76</v>
      </c>
      <c r="M56" s="1"/>
    </row>
    <row r="57" spans="1:13">
      <c r="A57" s="65" t="s">
        <v>13</v>
      </c>
      <c r="B57" s="66" t="s">
        <v>77</v>
      </c>
      <c r="C57" s="97"/>
      <c r="D57" s="97"/>
      <c r="E57" s="97"/>
      <c r="F57" s="67"/>
      <c r="G57" s="66">
        <v>1</v>
      </c>
      <c r="H57" s="67" t="s">
        <v>29</v>
      </c>
      <c r="I57" s="68">
        <v>500000000</v>
      </c>
      <c r="J57" s="68">
        <f>G57*I57</f>
        <v>500000000</v>
      </c>
      <c r="K57" s="69" t="s">
        <v>30</v>
      </c>
      <c r="L57" s="70"/>
      <c r="M57" s="71" t="s">
        <v>31</v>
      </c>
    </row>
    <row r="58" spans="1:13">
      <c r="A58" s="130" t="s">
        <v>78</v>
      </c>
      <c r="B58" s="131" t="s">
        <v>79</v>
      </c>
      <c r="C58" s="132"/>
      <c r="D58" s="132"/>
      <c r="E58" s="132"/>
      <c r="F58" s="133"/>
      <c r="G58" s="131">
        <v>0</v>
      </c>
      <c r="H58" s="133" t="s">
        <v>13</v>
      </c>
      <c r="I58" s="134">
        <v>0</v>
      </c>
      <c r="J58" s="134">
        <f>J59</f>
        <v>200000000</v>
      </c>
      <c r="K58" s="135"/>
      <c r="L58" s="136" t="s">
        <v>76</v>
      </c>
      <c r="M58" s="1"/>
    </row>
    <row r="59" spans="1:13">
      <c r="A59" s="137" t="s">
        <v>13</v>
      </c>
      <c r="B59" s="138" t="s">
        <v>80</v>
      </c>
      <c r="C59" s="139"/>
      <c r="D59" s="139"/>
      <c r="E59" s="139"/>
      <c r="F59" s="140"/>
      <c r="G59" s="138">
        <v>1</v>
      </c>
      <c r="H59" s="140" t="s">
        <v>29</v>
      </c>
      <c r="I59" s="141">
        <v>200000000</v>
      </c>
      <c r="J59" s="141">
        <f>G59*I59</f>
        <v>200000000</v>
      </c>
      <c r="K59" s="142" t="s">
        <v>30</v>
      </c>
      <c r="L59" s="143"/>
      <c r="M59" s="3"/>
    </row>
    <row r="60" spans="1:13">
      <c r="A60" s="144" t="s">
        <v>81</v>
      </c>
      <c r="B60" s="145" t="s">
        <v>82</v>
      </c>
      <c r="C60" s="146"/>
      <c r="D60" s="146"/>
      <c r="E60" s="146"/>
      <c r="F60" s="147"/>
      <c r="G60" s="145">
        <v>184</v>
      </c>
      <c r="H60" s="147" t="s">
        <v>45</v>
      </c>
      <c r="I60" s="148">
        <v>0</v>
      </c>
      <c r="J60" s="148">
        <f>J61+J99</f>
        <v>1148245000</v>
      </c>
      <c r="K60" s="149"/>
      <c r="L60" s="150"/>
      <c r="M60" s="34"/>
    </row>
    <row r="61" spans="1:13">
      <c r="A61" s="74" t="s">
        <v>83</v>
      </c>
      <c r="B61" s="75" t="s">
        <v>84</v>
      </c>
      <c r="C61" s="76"/>
      <c r="D61" s="76"/>
      <c r="E61" s="76"/>
      <c r="F61" s="77"/>
      <c r="G61" s="75">
        <v>0</v>
      </c>
      <c r="H61" s="77" t="s">
        <v>13</v>
      </c>
      <c r="I61" s="78">
        <v>0</v>
      </c>
      <c r="J61" s="78">
        <f>J62+J69+J76+J83+J91</f>
        <v>982975000</v>
      </c>
      <c r="K61" s="79"/>
      <c r="L61" s="80"/>
      <c r="M61" s="42"/>
    </row>
    <row r="62" spans="1:13">
      <c r="A62" s="81" t="s">
        <v>21</v>
      </c>
      <c r="B62" s="82" t="s">
        <v>85</v>
      </c>
      <c r="C62" s="83"/>
      <c r="D62" s="83"/>
      <c r="E62" s="83"/>
      <c r="F62" s="84"/>
      <c r="G62" s="82">
        <v>0</v>
      </c>
      <c r="H62" s="84" t="s">
        <v>13</v>
      </c>
      <c r="I62" s="85">
        <v>0</v>
      </c>
      <c r="J62" s="85">
        <f>J63+J65+J67</f>
        <v>115500000</v>
      </c>
      <c r="K62" s="86"/>
      <c r="L62" s="87"/>
      <c r="M62" s="50"/>
    </row>
    <row r="63" spans="1:13">
      <c r="A63" s="88" t="s">
        <v>35</v>
      </c>
      <c r="B63" s="89" t="s">
        <v>36</v>
      </c>
      <c r="C63" s="90"/>
      <c r="D63" s="90"/>
      <c r="E63" s="90"/>
      <c r="F63" s="91"/>
      <c r="G63" s="89">
        <v>0</v>
      </c>
      <c r="H63" s="91" t="s">
        <v>13</v>
      </c>
      <c r="I63" s="92">
        <v>0</v>
      </c>
      <c r="J63" s="92">
        <f>J64</f>
        <v>38500000</v>
      </c>
      <c r="K63" s="93"/>
      <c r="L63" s="94" t="s">
        <v>27</v>
      </c>
      <c r="M63" s="1"/>
    </row>
    <row r="64" spans="1:13">
      <c r="A64" s="95" t="s">
        <v>13</v>
      </c>
      <c r="B64" s="66" t="s">
        <v>86</v>
      </c>
      <c r="C64" s="97"/>
      <c r="D64" s="97"/>
      <c r="E64" s="97"/>
      <c r="F64" s="67"/>
      <c r="G64" s="66">
        <v>14</v>
      </c>
      <c r="H64" s="67" t="s">
        <v>29</v>
      </c>
      <c r="I64" s="68">
        <v>2750000</v>
      </c>
      <c r="J64" s="68">
        <f>G64*I64</f>
        <v>38500000</v>
      </c>
      <c r="K64" s="100" t="s">
        <v>30</v>
      </c>
      <c r="L64" s="101"/>
      <c r="M64" s="3"/>
    </row>
    <row r="65" spans="1:13">
      <c r="A65" s="88" t="s">
        <v>51</v>
      </c>
      <c r="B65" s="89" t="s">
        <v>52</v>
      </c>
      <c r="C65" s="90"/>
      <c r="D65" s="90"/>
      <c r="E65" s="90"/>
      <c r="F65" s="91"/>
      <c r="G65" s="89">
        <v>0</v>
      </c>
      <c r="H65" s="91" t="s">
        <v>13</v>
      </c>
      <c r="I65" s="92">
        <v>0</v>
      </c>
      <c r="J65" s="92">
        <f>J66</f>
        <v>56000000</v>
      </c>
      <c r="K65" s="93"/>
      <c r="L65" s="94" t="s">
        <v>27</v>
      </c>
      <c r="M65" s="1"/>
    </row>
    <row r="66" spans="1:13">
      <c r="A66" s="95" t="s">
        <v>13</v>
      </c>
      <c r="B66" s="96" t="s">
        <v>87</v>
      </c>
      <c r="C66" s="102"/>
      <c r="D66" s="102"/>
      <c r="E66" s="102"/>
      <c r="F66" s="98"/>
      <c r="G66" s="96">
        <v>14</v>
      </c>
      <c r="H66" s="98" t="s">
        <v>29</v>
      </c>
      <c r="I66" s="99">
        <v>4000000</v>
      </c>
      <c r="J66" s="99">
        <f>G66*I66</f>
        <v>56000000</v>
      </c>
      <c r="K66" s="100" t="s">
        <v>30</v>
      </c>
      <c r="L66" s="101"/>
      <c r="M66" s="3"/>
    </row>
    <row r="67" spans="1:13">
      <c r="A67" s="88" t="s">
        <v>88</v>
      </c>
      <c r="B67" s="89" t="s">
        <v>89</v>
      </c>
      <c r="C67" s="90"/>
      <c r="D67" s="90"/>
      <c r="E67" s="90"/>
      <c r="F67" s="91"/>
      <c r="G67" s="89">
        <v>0</v>
      </c>
      <c r="H67" s="91" t="s">
        <v>13</v>
      </c>
      <c r="I67" s="92">
        <v>0</v>
      </c>
      <c r="J67" s="92">
        <f>J68</f>
        <v>21000000</v>
      </c>
      <c r="K67" s="93"/>
      <c r="L67" s="94" t="s">
        <v>27</v>
      </c>
      <c r="M67" s="1"/>
    </row>
    <row r="68" spans="1:13">
      <c r="A68" s="95" t="s">
        <v>13</v>
      </c>
      <c r="B68" s="96" t="s">
        <v>90</v>
      </c>
      <c r="C68" s="102"/>
      <c r="D68" s="102"/>
      <c r="E68" s="102"/>
      <c r="F68" s="98"/>
      <c r="G68" s="96">
        <v>14</v>
      </c>
      <c r="H68" s="98" t="s">
        <v>29</v>
      </c>
      <c r="I68" s="99">
        <v>1500000</v>
      </c>
      <c r="J68" s="99">
        <f>G68*I68</f>
        <v>21000000</v>
      </c>
      <c r="K68" s="100" t="s">
        <v>30</v>
      </c>
      <c r="L68" s="101"/>
      <c r="M68" s="3"/>
    </row>
    <row r="69" spans="1:13">
      <c r="A69" s="81" t="s">
        <v>40</v>
      </c>
      <c r="B69" s="82" t="s">
        <v>91</v>
      </c>
      <c r="C69" s="83"/>
      <c r="D69" s="83"/>
      <c r="E69" s="83"/>
      <c r="F69" s="84"/>
      <c r="G69" s="82">
        <v>0</v>
      </c>
      <c r="H69" s="84" t="s">
        <v>13</v>
      </c>
      <c r="I69" s="85">
        <v>0</v>
      </c>
      <c r="J69" s="85">
        <f>J70+J72+J74</f>
        <v>540000000</v>
      </c>
      <c r="K69" s="86"/>
      <c r="L69" s="87"/>
      <c r="M69" s="50"/>
    </row>
    <row r="70" spans="1:13">
      <c r="A70" s="88" t="s">
        <v>35</v>
      </c>
      <c r="B70" s="89" t="s">
        <v>36</v>
      </c>
      <c r="C70" s="90"/>
      <c r="D70" s="90"/>
      <c r="E70" s="90"/>
      <c r="F70" s="91"/>
      <c r="G70" s="89">
        <v>0</v>
      </c>
      <c r="H70" s="91" t="s">
        <v>13</v>
      </c>
      <c r="I70" s="92">
        <v>0</v>
      </c>
      <c r="J70" s="92">
        <f>J71</f>
        <v>135000000</v>
      </c>
      <c r="K70" s="93"/>
      <c r="L70" s="94" t="s">
        <v>27</v>
      </c>
      <c r="M70" s="1"/>
    </row>
    <row r="71" spans="1:13">
      <c r="A71" s="95" t="s">
        <v>13</v>
      </c>
      <c r="B71" s="66" t="s">
        <v>92</v>
      </c>
      <c r="C71" s="97"/>
      <c r="D71" s="97"/>
      <c r="E71" s="97"/>
      <c r="F71" s="67"/>
      <c r="G71" s="66">
        <v>27</v>
      </c>
      <c r="H71" s="67" t="s">
        <v>29</v>
      </c>
      <c r="I71" s="68">
        <v>5000000</v>
      </c>
      <c r="J71" s="68">
        <f>G71*I71</f>
        <v>135000000</v>
      </c>
      <c r="K71" s="100" t="s">
        <v>30</v>
      </c>
      <c r="L71" s="101"/>
      <c r="M71" s="3"/>
    </row>
    <row r="72" spans="1:13">
      <c r="A72" s="88" t="s">
        <v>51</v>
      </c>
      <c r="B72" s="89" t="s">
        <v>52</v>
      </c>
      <c r="C72" s="90"/>
      <c r="D72" s="90"/>
      <c r="E72" s="90"/>
      <c r="F72" s="91"/>
      <c r="G72" s="89">
        <v>0</v>
      </c>
      <c r="H72" s="91" t="s">
        <v>13</v>
      </c>
      <c r="I72" s="92">
        <v>0</v>
      </c>
      <c r="J72" s="92">
        <f>J73</f>
        <v>324000000</v>
      </c>
      <c r="K72" s="93"/>
      <c r="L72" s="94" t="s">
        <v>27</v>
      </c>
      <c r="M72" s="1"/>
    </row>
    <row r="73" spans="1:13">
      <c r="A73" s="95" t="s">
        <v>13</v>
      </c>
      <c r="B73" s="96" t="s">
        <v>87</v>
      </c>
      <c r="C73" s="102"/>
      <c r="D73" s="102"/>
      <c r="E73" s="102"/>
      <c r="F73" s="98"/>
      <c r="G73" s="96">
        <v>27</v>
      </c>
      <c r="H73" s="98" t="s">
        <v>29</v>
      </c>
      <c r="I73" s="99">
        <v>12000000</v>
      </c>
      <c r="J73" s="99">
        <f>G73*I73</f>
        <v>324000000</v>
      </c>
      <c r="K73" s="100" t="s">
        <v>30</v>
      </c>
      <c r="L73" s="101"/>
      <c r="M73" s="3"/>
    </row>
    <row r="74" spans="1:13">
      <c r="A74" s="88" t="s">
        <v>88</v>
      </c>
      <c r="B74" s="89" t="s">
        <v>89</v>
      </c>
      <c r="C74" s="90"/>
      <c r="D74" s="90"/>
      <c r="E74" s="90"/>
      <c r="F74" s="91"/>
      <c r="G74" s="89">
        <v>0</v>
      </c>
      <c r="H74" s="91" t="s">
        <v>13</v>
      </c>
      <c r="I74" s="92">
        <v>0</v>
      </c>
      <c r="J74" s="92">
        <f>J75</f>
        <v>81000000</v>
      </c>
      <c r="K74" s="93"/>
      <c r="L74" s="94" t="s">
        <v>27</v>
      </c>
      <c r="M74" s="1"/>
    </row>
    <row r="75" spans="1:13">
      <c r="A75" s="95" t="s">
        <v>13</v>
      </c>
      <c r="B75" s="96" t="s">
        <v>93</v>
      </c>
      <c r="C75" s="102"/>
      <c r="D75" s="102"/>
      <c r="E75" s="102"/>
      <c r="F75" s="98"/>
      <c r="G75" s="96">
        <v>27</v>
      </c>
      <c r="H75" s="98" t="s">
        <v>29</v>
      </c>
      <c r="I75" s="99">
        <v>3000000</v>
      </c>
      <c r="J75" s="99">
        <f>G75*I75</f>
        <v>81000000</v>
      </c>
      <c r="K75" s="100" t="s">
        <v>30</v>
      </c>
      <c r="L75" s="101"/>
      <c r="M75" s="3"/>
    </row>
    <row r="76" spans="1:13">
      <c r="A76" s="81" t="s">
        <v>63</v>
      </c>
      <c r="B76" s="82" t="s">
        <v>94</v>
      </c>
      <c r="C76" s="83"/>
      <c r="D76" s="83"/>
      <c r="E76" s="83"/>
      <c r="F76" s="84"/>
      <c r="G76" s="82">
        <v>0</v>
      </c>
      <c r="H76" s="84" t="s">
        <v>13</v>
      </c>
      <c r="I76" s="85">
        <v>0</v>
      </c>
      <c r="J76" s="85">
        <f>J77+J79+J81</f>
        <v>200000000</v>
      </c>
      <c r="K76" s="86"/>
      <c r="L76" s="87"/>
      <c r="M76" s="50"/>
    </row>
    <row r="77" spans="1:13">
      <c r="A77" s="88" t="s">
        <v>35</v>
      </c>
      <c r="B77" s="89" t="s">
        <v>36</v>
      </c>
      <c r="C77" s="90"/>
      <c r="D77" s="90"/>
      <c r="E77" s="90"/>
      <c r="F77" s="91"/>
      <c r="G77" s="89">
        <v>0</v>
      </c>
      <c r="H77" s="91" t="s">
        <v>13</v>
      </c>
      <c r="I77" s="92">
        <v>0</v>
      </c>
      <c r="J77" s="92">
        <f>J78</f>
        <v>50000000</v>
      </c>
      <c r="K77" s="93"/>
      <c r="L77" s="94" t="s">
        <v>27</v>
      </c>
      <c r="M77" s="1"/>
    </row>
    <row r="78" spans="1:13">
      <c r="A78" s="95" t="s">
        <v>13</v>
      </c>
      <c r="B78" s="66" t="s">
        <v>95</v>
      </c>
      <c r="C78" s="97"/>
      <c r="D78" s="97"/>
      <c r="E78" s="97"/>
      <c r="F78" s="67"/>
      <c r="G78" s="66">
        <v>5</v>
      </c>
      <c r="H78" s="67" t="s">
        <v>29</v>
      </c>
      <c r="I78" s="68">
        <v>10000000</v>
      </c>
      <c r="J78" s="68">
        <f>G78*I78</f>
        <v>50000000</v>
      </c>
      <c r="K78" s="100" t="s">
        <v>30</v>
      </c>
      <c r="L78" s="101"/>
      <c r="M78" s="3"/>
    </row>
    <row r="79" spans="1:13">
      <c r="A79" s="88" t="s">
        <v>51</v>
      </c>
      <c r="B79" s="89" t="s">
        <v>52</v>
      </c>
      <c r="C79" s="90"/>
      <c r="D79" s="90"/>
      <c r="E79" s="90"/>
      <c r="F79" s="91"/>
      <c r="G79" s="89">
        <v>0</v>
      </c>
      <c r="H79" s="91" t="s">
        <v>13</v>
      </c>
      <c r="I79" s="92">
        <v>0</v>
      </c>
      <c r="J79" s="92">
        <f>J80</f>
        <v>120000000</v>
      </c>
      <c r="K79" s="93"/>
      <c r="L79" s="94" t="s">
        <v>27</v>
      </c>
      <c r="M79" s="1"/>
    </row>
    <row r="80" spans="1:13">
      <c r="A80" s="95" t="s">
        <v>13</v>
      </c>
      <c r="B80" s="96" t="s">
        <v>87</v>
      </c>
      <c r="C80" s="102"/>
      <c r="D80" s="102"/>
      <c r="E80" s="102"/>
      <c r="F80" s="98"/>
      <c r="G80" s="96">
        <v>5</v>
      </c>
      <c r="H80" s="98" t="s">
        <v>29</v>
      </c>
      <c r="I80" s="99">
        <v>24000000</v>
      </c>
      <c r="J80" s="99">
        <f>G80*I80</f>
        <v>120000000</v>
      </c>
      <c r="K80" s="100" t="s">
        <v>30</v>
      </c>
      <c r="L80" s="101"/>
      <c r="M80" s="3"/>
    </row>
    <row r="81" spans="1:13">
      <c r="A81" s="88" t="s">
        <v>88</v>
      </c>
      <c r="B81" s="89" t="s">
        <v>89</v>
      </c>
      <c r="C81" s="90"/>
      <c r="D81" s="90"/>
      <c r="E81" s="90"/>
      <c r="F81" s="91"/>
      <c r="G81" s="89">
        <v>0</v>
      </c>
      <c r="H81" s="91" t="s">
        <v>13</v>
      </c>
      <c r="I81" s="92">
        <v>0</v>
      </c>
      <c r="J81" s="92">
        <f>J82</f>
        <v>30000000</v>
      </c>
      <c r="K81" s="93"/>
      <c r="L81" s="94" t="s">
        <v>27</v>
      </c>
      <c r="M81" s="1"/>
    </row>
    <row r="82" spans="1:13">
      <c r="A82" s="95" t="s">
        <v>13</v>
      </c>
      <c r="B82" s="96" t="s">
        <v>93</v>
      </c>
      <c r="C82" s="102"/>
      <c r="D82" s="102"/>
      <c r="E82" s="102"/>
      <c r="F82" s="98"/>
      <c r="G82" s="96">
        <v>5</v>
      </c>
      <c r="H82" s="98" t="s">
        <v>29</v>
      </c>
      <c r="I82" s="99">
        <v>6000000</v>
      </c>
      <c r="J82" s="99">
        <f>G82*I82</f>
        <v>30000000</v>
      </c>
      <c r="K82" s="100" t="s">
        <v>30</v>
      </c>
      <c r="L82" s="101"/>
      <c r="M82" s="3"/>
    </row>
    <row r="83" spans="1:13">
      <c r="A83" s="81" t="s">
        <v>66</v>
      </c>
      <c r="B83" s="82" t="s">
        <v>96</v>
      </c>
      <c r="C83" s="83"/>
      <c r="D83" s="83"/>
      <c r="E83" s="83"/>
      <c r="F83" s="84"/>
      <c r="G83" s="82">
        <v>0</v>
      </c>
      <c r="H83" s="84" t="s">
        <v>13</v>
      </c>
      <c r="I83" s="85">
        <v>0</v>
      </c>
      <c r="J83" s="85">
        <f>J84+J89</f>
        <v>66475000</v>
      </c>
      <c r="K83" s="86"/>
      <c r="L83" s="87"/>
      <c r="M83" s="50"/>
    </row>
    <row r="84" spans="1:13">
      <c r="A84" s="88" t="s">
        <v>35</v>
      </c>
      <c r="B84" s="60" t="s">
        <v>36</v>
      </c>
      <c r="C84" s="128"/>
      <c r="D84" s="128"/>
      <c r="E84" s="128"/>
      <c r="F84" s="61"/>
      <c r="G84" s="60">
        <v>0</v>
      </c>
      <c r="H84" s="61" t="s">
        <v>13</v>
      </c>
      <c r="I84" s="62">
        <v>0</v>
      </c>
      <c r="J84" s="62">
        <f>SUM(J85:J88)</f>
        <v>21475000</v>
      </c>
      <c r="K84" s="93"/>
      <c r="L84" s="94" t="s">
        <v>27</v>
      </c>
      <c r="M84" s="1"/>
    </row>
    <row r="85" spans="1:13">
      <c r="A85" s="95" t="s">
        <v>13</v>
      </c>
      <c r="B85" s="66" t="s">
        <v>97</v>
      </c>
      <c r="C85" s="97"/>
      <c r="D85" s="97"/>
      <c r="E85" s="97"/>
      <c r="F85" s="67"/>
      <c r="G85" s="66">
        <v>12</v>
      </c>
      <c r="H85" s="67" t="s">
        <v>29</v>
      </c>
      <c r="I85" s="68">
        <v>500000</v>
      </c>
      <c r="J85" s="68">
        <f>G85*I85</f>
        <v>6000000</v>
      </c>
      <c r="K85" s="100" t="s">
        <v>30</v>
      </c>
      <c r="L85" s="101"/>
      <c r="M85" s="3"/>
    </row>
    <row r="86" spans="1:13">
      <c r="A86" s="95" t="s">
        <v>13</v>
      </c>
      <c r="B86" s="66" t="s">
        <v>98</v>
      </c>
      <c r="C86" s="97"/>
      <c r="D86" s="97"/>
      <c r="E86" s="97"/>
      <c r="F86" s="67"/>
      <c r="G86" s="66">
        <v>12</v>
      </c>
      <c r="H86" s="67" t="s">
        <v>29</v>
      </c>
      <c r="I86" s="68">
        <v>300000</v>
      </c>
      <c r="J86" s="68">
        <f>G86*I86</f>
        <v>3600000</v>
      </c>
      <c r="K86" s="100" t="s">
        <v>30</v>
      </c>
      <c r="L86" s="101"/>
      <c r="M86" s="3"/>
    </row>
    <row r="87" spans="1:13">
      <c r="A87" s="95" t="s">
        <v>13</v>
      </c>
      <c r="B87" s="66" t="s">
        <v>99</v>
      </c>
      <c r="C87" s="97"/>
      <c r="D87" s="97"/>
      <c r="E87" s="97"/>
      <c r="F87" s="67"/>
      <c r="G87" s="66">
        <v>180</v>
      </c>
      <c r="H87" s="67" t="s">
        <v>100</v>
      </c>
      <c r="I87" s="68">
        <v>30000</v>
      </c>
      <c r="J87" s="68">
        <f>G87*I87</f>
        <v>5400000</v>
      </c>
      <c r="K87" s="100" t="s">
        <v>30</v>
      </c>
      <c r="L87" s="101"/>
      <c r="M87" s="3"/>
    </row>
    <row r="88" spans="1:13">
      <c r="A88" s="95" t="s">
        <v>13</v>
      </c>
      <c r="B88" s="66" t="s">
        <v>101</v>
      </c>
      <c r="C88" s="97"/>
      <c r="D88" s="97"/>
      <c r="E88" s="97"/>
      <c r="F88" s="67"/>
      <c r="G88" s="66">
        <v>1</v>
      </c>
      <c r="H88" s="67" t="s">
        <v>29</v>
      </c>
      <c r="I88" s="68">
        <v>6475000</v>
      </c>
      <c r="J88" s="68">
        <f>G88*I88</f>
        <v>6475000</v>
      </c>
      <c r="K88" s="100" t="s">
        <v>30</v>
      </c>
      <c r="L88" s="101"/>
      <c r="M88" s="3"/>
    </row>
    <row r="89" spans="1:13">
      <c r="A89" s="88" t="s">
        <v>102</v>
      </c>
      <c r="B89" s="89" t="s">
        <v>103</v>
      </c>
      <c r="C89" s="90"/>
      <c r="D89" s="90"/>
      <c r="E89" s="90"/>
      <c r="F89" s="91"/>
      <c r="G89" s="89">
        <v>0</v>
      </c>
      <c r="H89" s="91" t="s">
        <v>13</v>
      </c>
      <c r="I89" s="92">
        <v>0</v>
      </c>
      <c r="J89" s="92">
        <f>J90</f>
        <v>45000000</v>
      </c>
      <c r="K89" s="93"/>
      <c r="L89" s="94" t="s">
        <v>27</v>
      </c>
      <c r="M89" s="1"/>
    </row>
    <row r="90" spans="1:13">
      <c r="A90" s="95" t="s">
        <v>13</v>
      </c>
      <c r="B90" s="96" t="s">
        <v>104</v>
      </c>
      <c r="C90" s="102"/>
      <c r="D90" s="102"/>
      <c r="E90" s="102"/>
      <c r="F90" s="98"/>
      <c r="G90" s="96">
        <v>180</v>
      </c>
      <c r="H90" s="98" t="s">
        <v>105</v>
      </c>
      <c r="I90" s="99">
        <v>250000</v>
      </c>
      <c r="J90" s="99">
        <f>G90*I90</f>
        <v>45000000</v>
      </c>
      <c r="K90" s="100" t="s">
        <v>30</v>
      </c>
      <c r="L90" s="101"/>
      <c r="M90" s="3"/>
    </row>
    <row r="91" spans="1:13">
      <c r="A91" s="81" t="s">
        <v>106</v>
      </c>
      <c r="B91" s="82" t="s">
        <v>107</v>
      </c>
      <c r="C91" s="83"/>
      <c r="D91" s="83"/>
      <c r="E91" s="83"/>
      <c r="F91" s="84"/>
      <c r="G91" s="82">
        <v>0</v>
      </c>
      <c r="H91" s="84" t="s">
        <v>13</v>
      </c>
      <c r="I91" s="85">
        <v>0</v>
      </c>
      <c r="J91" s="85">
        <f>J92+J94</f>
        <v>61000000</v>
      </c>
      <c r="K91" s="86"/>
      <c r="L91" s="87"/>
      <c r="M91" s="50"/>
    </row>
    <row r="92" spans="1:13">
      <c r="A92" s="88" t="s">
        <v>35</v>
      </c>
      <c r="B92" s="89" t="s">
        <v>36</v>
      </c>
      <c r="C92" s="90"/>
      <c r="D92" s="90"/>
      <c r="E92" s="90"/>
      <c r="F92" s="91"/>
      <c r="G92" s="89">
        <v>0</v>
      </c>
      <c r="H92" s="91" t="s">
        <v>13</v>
      </c>
      <c r="I92" s="92">
        <v>0</v>
      </c>
      <c r="J92" s="92">
        <f>J93</f>
        <v>48000000</v>
      </c>
      <c r="K92" s="93"/>
      <c r="L92" s="94" t="s">
        <v>27</v>
      </c>
      <c r="M92" s="1"/>
    </row>
    <row r="93" spans="1:13">
      <c r="A93" s="95" t="s">
        <v>13</v>
      </c>
      <c r="B93" s="66" t="s">
        <v>108</v>
      </c>
      <c r="C93" s="97"/>
      <c r="D93" s="97"/>
      <c r="E93" s="97"/>
      <c r="F93" s="67"/>
      <c r="G93" s="66">
        <v>1600</v>
      </c>
      <c r="H93" s="67" t="s">
        <v>109</v>
      </c>
      <c r="I93" s="68">
        <v>30000</v>
      </c>
      <c r="J93" s="68">
        <f>G93*I93</f>
        <v>48000000</v>
      </c>
      <c r="K93" s="100" t="s">
        <v>30</v>
      </c>
      <c r="L93" s="101"/>
      <c r="M93" s="3"/>
    </row>
    <row r="94" spans="1:13">
      <c r="A94" s="88" t="s">
        <v>51</v>
      </c>
      <c r="B94" s="89" t="s">
        <v>52</v>
      </c>
      <c r="C94" s="90"/>
      <c r="D94" s="90"/>
      <c r="E94" s="90"/>
      <c r="F94" s="91"/>
      <c r="G94" s="89">
        <v>0</v>
      </c>
      <c r="H94" s="91" t="s">
        <v>13</v>
      </c>
      <c r="I94" s="92">
        <v>0</v>
      </c>
      <c r="J94" s="92">
        <f>SUM(J95:J98)</f>
        <v>13000000</v>
      </c>
      <c r="K94" s="93"/>
      <c r="L94" s="94" t="s">
        <v>27</v>
      </c>
      <c r="M94" s="1"/>
    </row>
    <row r="95" spans="1:13">
      <c r="A95" s="95" t="s">
        <v>13</v>
      </c>
      <c r="B95" s="96" t="s">
        <v>110</v>
      </c>
      <c r="C95" s="102"/>
      <c r="D95" s="102"/>
      <c r="E95" s="102"/>
      <c r="F95" s="98"/>
      <c r="G95" s="96">
        <v>4</v>
      </c>
      <c r="H95" s="98" t="s">
        <v>111</v>
      </c>
      <c r="I95" s="99">
        <v>450000</v>
      </c>
      <c r="J95" s="99">
        <f>G95*I95</f>
        <v>1800000</v>
      </c>
      <c r="K95" s="100" t="s">
        <v>30</v>
      </c>
      <c r="L95" s="101"/>
      <c r="M95" s="3"/>
    </row>
    <row r="96" spans="1:13">
      <c r="A96" s="95" t="s">
        <v>13</v>
      </c>
      <c r="B96" s="96" t="s">
        <v>112</v>
      </c>
      <c r="C96" s="102"/>
      <c r="D96" s="102"/>
      <c r="E96" s="102"/>
      <c r="F96" s="98"/>
      <c r="G96" s="96">
        <v>8</v>
      </c>
      <c r="H96" s="98" t="s">
        <v>111</v>
      </c>
      <c r="I96" s="99">
        <v>400000</v>
      </c>
      <c r="J96" s="99">
        <f>G96*I96</f>
        <v>3200000</v>
      </c>
      <c r="K96" s="100" t="s">
        <v>30</v>
      </c>
      <c r="L96" s="101"/>
      <c r="M96" s="3"/>
    </row>
    <row r="97" spans="1:13">
      <c r="A97" s="95" t="s">
        <v>13</v>
      </c>
      <c r="B97" s="96" t="s">
        <v>113</v>
      </c>
      <c r="C97" s="102"/>
      <c r="D97" s="102"/>
      <c r="E97" s="102"/>
      <c r="F97" s="98"/>
      <c r="G97" s="96">
        <v>16</v>
      </c>
      <c r="H97" s="98" t="s">
        <v>111</v>
      </c>
      <c r="I97" s="99">
        <v>350000</v>
      </c>
      <c r="J97" s="99">
        <f>G97*I97</f>
        <v>5600000</v>
      </c>
      <c r="K97" s="100" t="s">
        <v>30</v>
      </c>
      <c r="L97" s="101"/>
      <c r="M97" s="3"/>
    </row>
    <row r="98" spans="1:13">
      <c r="A98" s="95" t="s">
        <v>13</v>
      </c>
      <c r="B98" s="96" t="s">
        <v>114</v>
      </c>
      <c r="C98" s="102"/>
      <c r="D98" s="102"/>
      <c r="E98" s="102"/>
      <c r="F98" s="98"/>
      <c r="G98" s="96">
        <v>8</v>
      </c>
      <c r="H98" s="98" t="s">
        <v>111</v>
      </c>
      <c r="I98" s="99">
        <v>300000</v>
      </c>
      <c r="J98" s="99">
        <f>G98*I98</f>
        <v>2400000</v>
      </c>
      <c r="K98" s="100" t="s">
        <v>30</v>
      </c>
      <c r="L98" s="101"/>
      <c r="M98" s="3"/>
    </row>
    <row r="99" spans="1:13">
      <c r="A99" s="151" t="s">
        <v>115</v>
      </c>
      <c r="B99" s="925" t="s">
        <v>116</v>
      </c>
      <c r="C99" s="926"/>
      <c r="D99" s="926"/>
      <c r="E99" s="926"/>
      <c r="F99" s="927"/>
      <c r="G99" s="152">
        <v>0</v>
      </c>
      <c r="H99" s="153" t="s">
        <v>13</v>
      </c>
      <c r="I99" s="154">
        <v>0</v>
      </c>
      <c r="J99" s="154">
        <f>J100+J105+J116+J123</f>
        <v>165270000</v>
      </c>
      <c r="K99" s="155"/>
      <c r="L99" s="120"/>
      <c r="M99" s="3"/>
    </row>
    <row r="100" spans="1:13">
      <c r="A100" s="156" t="s">
        <v>21</v>
      </c>
      <c r="B100" s="922" t="s">
        <v>117</v>
      </c>
      <c r="C100" s="923"/>
      <c r="D100" s="923"/>
      <c r="E100" s="923"/>
      <c r="F100" s="924"/>
      <c r="G100" s="157">
        <v>0</v>
      </c>
      <c r="H100" s="158" t="s">
        <v>13</v>
      </c>
      <c r="I100" s="159">
        <v>0</v>
      </c>
      <c r="J100" s="159">
        <f>J101+J103</f>
        <v>7350000</v>
      </c>
      <c r="K100" s="160"/>
      <c r="L100" s="120"/>
      <c r="M100" s="3"/>
    </row>
    <row r="101" spans="1:13">
      <c r="A101" s="109" t="s">
        <v>35</v>
      </c>
      <c r="B101" s="898" t="s">
        <v>36</v>
      </c>
      <c r="C101" s="899"/>
      <c r="D101" s="899"/>
      <c r="E101" s="899"/>
      <c r="F101" s="900"/>
      <c r="G101" s="110">
        <v>0</v>
      </c>
      <c r="H101" s="111" t="s">
        <v>13</v>
      </c>
      <c r="I101" s="112">
        <v>0</v>
      </c>
      <c r="J101" s="112">
        <f>J102</f>
        <v>3500000</v>
      </c>
      <c r="K101" s="113"/>
      <c r="L101" s="114" t="s">
        <v>27</v>
      </c>
      <c r="M101" s="3"/>
    </row>
    <row r="102" spans="1:13">
      <c r="A102" s="115" t="s">
        <v>13</v>
      </c>
      <c r="B102" s="886" t="s">
        <v>118</v>
      </c>
      <c r="C102" s="887"/>
      <c r="D102" s="887"/>
      <c r="E102" s="887"/>
      <c r="F102" s="888"/>
      <c r="G102" s="66">
        <v>1</v>
      </c>
      <c r="H102" s="67" t="s">
        <v>29</v>
      </c>
      <c r="I102" s="68">
        <v>3500000</v>
      </c>
      <c r="J102" s="68">
        <f>G102*I102</f>
        <v>3500000</v>
      </c>
      <c r="K102" s="119" t="s">
        <v>30</v>
      </c>
      <c r="L102" s="120"/>
      <c r="M102" s="3"/>
    </row>
    <row r="103" spans="1:13">
      <c r="A103" s="109" t="s">
        <v>51</v>
      </c>
      <c r="B103" s="916" t="s">
        <v>52</v>
      </c>
      <c r="C103" s="917"/>
      <c r="D103" s="917"/>
      <c r="E103" s="917"/>
      <c r="F103" s="918"/>
      <c r="G103" s="110">
        <v>0</v>
      </c>
      <c r="H103" s="111" t="s">
        <v>13</v>
      </c>
      <c r="I103" s="112">
        <v>0</v>
      </c>
      <c r="J103" s="112">
        <f>J104</f>
        <v>3850000</v>
      </c>
      <c r="K103" s="113"/>
      <c r="L103" s="114" t="s">
        <v>27</v>
      </c>
      <c r="M103" s="3"/>
    </row>
    <row r="104" spans="1:13">
      <c r="A104" s="115" t="s">
        <v>13</v>
      </c>
      <c r="B104" s="919" t="s">
        <v>119</v>
      </c>
      <c r="C104" s="920"/>
      <c r="D104" s="920"/>
      <c r="E104" s="920"/>
      <c r="F104" s="921"/>
      <c r="G104" s="116">
        <v>1</v>
      </c>
      <c r="H104" s="117" t="s">
        <v>60</v>
      </c>
      <c r="I104" s="118">
        <v>3850000</v>
      </c>
      <c r="J104" s="118">
        <f>G104*I104</f>
        <v>3850000</v>
      </c>
      <c r="K104" s="119" t="s">
        <v>30</v>
      </c>
      <c r="L104" s="120"/>
      <c r="M104" s="3"/>
    </row>
    <row r="105" spans="1:13">
      <c r="A105" s="103" t="s">
        <v>40</v>
      </c>
      <c r="B105" s="928" t="s">
        <v>120</v>
      </c>
      <c r="C105" s="929"/>
      <c r="D105" s="929"/>
      <c r="E105" s="929"/>
      <c r="F105" s="930"/>
      <c r="G105" s="104">
        <v>0</v>
      </c>
      <c r="H105" s="105" t="s">
        <v>13</v>
      </c>
      <c r="I105" s="106">
        <v>0</v>
      </c>
      <c r="J105" s="106">
        <f>J106+J108+J110+J112+J114</f>
        <v>104220000</v>
      </c>
      <c r="K105" s="107"/>
      <c r="L105" s="120"/>
      <c r="M105" s="3"/>
    </row>
    <row r="106" spans="1:13">
      <c r="A106" s="109" t="s">
        <v>35</v>
      </c>
      <c r="B106" s="916" t="s">
        <v>36</v>
      </c>
      <c r="C106" s="917"/>
      <c r="D106" s="917"/>
      <c r="E106" s="917"/>
      <c r="F106" s="918"/>
      <c r="G106" s="110">
        <v>0</v>
      </c>
      <c r="H106" s="111" t="s">
        <v>13</v>
      </c>
      <c r="I106" s="112">
        <v>0</v>
      </c>
      <c r="J106" s="112">
        <f>J107</f>
        <v>25320000</v>
      </c>
      <c r="K106" s="113"/>
      <c r="L106" s="114" t="s">
        <v>27</v>
      </c>
      <c r="M106" s="3"/>
    </row>
    <row r="107" spans="1:13">
      <c r="A107" s="115" t="s">
        <v>13</v>
      </c>
      <c r="B107" s="886" t="s">
        <v>121</v>
      </c>
      <c r="C107" s="887"/>
      <c r="D107" s="887"/>
      <c r="E107" s="887"/>
      <c r="F107" s="888"/>
      <c r="G107" s="66">
        <v>1</v>
      </c>
      <c r="H107" s="67" t="s">
        <v>29</v>
      </c>
      <c r="I107" s="68">
        <v>25320000</v>
      </c>
      <c r="J107" s="68">
        <f>G107*I107</f>
        <v>25320000</v>
      </c>
      <c r="K107" s="119" t="s">
        <v>30</v>
      </c>
      <c r="L107" s="120"/>
      <c r="M107" s="3"/>
    </row>
    <row r="108" spans="1:13">
      <c r="A108" s="109" t="s">
        <v>51</v>
      </c>
      <c r="B108" s="916" t="s">
        <v>52</v>
      </c>
      <c r="C108" s="917"/>
      <c r="D108" s="917"/>
      <c r="E108" s="917"/>
      <c r="F108" s="918"/>
      <c r="G108" s="110">
        <v>0</v>
      </c>
      <c r="H108" s="111" t="s">
        <v>13</v>
      </c>
      <c r="I108" s="112">
        <v>0</v>
      </c>
      <c r="J108" s="112">
        <f>J109</f>
        <v>6500000</v>
      </c>
      <c r="K108" s="113"/>
      <c r="L108" s="114" t="s">
        <v>27</v>
      </c>
      <c r="M108" s="3"/>
    </row>
    <row r="109" spans="1:13">
      <c r="A109" s="115" t="s">
        <v>13</v>
      </c>
      <c r="B109" s="919" t="s">
        <v>122</v>
      </c>
      <c r="C109" s="920"/>
      <c r="D109" s="920"/>
      <c r="E109" s="920"/>
      <c r="F109" s="921"/>
      <c r="G109" s="116">
        <v>1</v>
      </c>
      <c r="H109" s="117" t="s">
        <v>29</v>
      </c>
      <c r="I109" s="118">
        <v>6500000</v>
      </c>
      <c r="J109" s="118">
        <f>G109*I109</f>
        <v>6500000</v>
      </c>
      <c r="K109" s="119" t="s">
        <v>30</v>
      </c>
      <c r="L109" s="120"/>
      <c r="M109" s="3"/>
    </row>
    <row r="110" spans="1:13">
      <c r="A110" s="109" t="s">
        <v>102</v>
      </c>
      <c r="B110" s="916" t="s">
        <v>103</v>
      </c>
      <c r="C110" s="917"/>
      <c r="D110" s="917"/>
      <c r="E110" s="917"/>
      <c r="F110" s="918"/>
      <c r="G110" s="110">
        <v>0</v>
      </c>
      <c r="H110" s="111" t="s">
        <v>13</v>
      </c>
      <c r="I110" s="112">
        <v>0</v>
      </c>
      <c r="J110" s="112">
        <f>J111</f>
        <v>4000000</v>
      </c>
      <c r="K110" s="113"/>
      <c r="L110" s="114" t="s">
        <v>27</v>
      </c>
      <c r="M110" s="3"/>
    </row>
    <row r="111" spans="1:13">
      <c r="A111" s="115" t="s">
        <v>13</v>
      </c>
      <c r="B111" s="919" t="s">
        <v>123</v>
      </c>
      <c r="C111" s="920"/>
      <c r="D111" s="920"/>
      <c r="E111" s="920"/>
      <c r="F111" s="921"/>
      <c r="G111" s="116">
        <v>1</v>
      </c>
      <c r="H111" s="117" t="s">
        <v>29</v>
      </c>
      <c r="I111" s="118">
        <v>4000000</v>
      </c>
      <c r="J111" s="118">
        <f>G111*I111</f>
        <v>4000000</v>
      </c>
      <c r="K111" s="119" t="s">
        <v>30</v>
      </c>
      <c r="L111" s="120"/>
      <c r="M111" s="3"/>
    </row>
    <row r="112" spans="1:13">
      <c r="A112" s="109" t="s">
        <v>54</v>
      </c>
      <c r="B112" s="916" t="s">
        <v>55</v>
      </c>
      <c r="C112" s="917"/>
      <c r="D112" s="917"/>
      <c r="E112" s="917"/>
      <c r="F112" s="918"/>
      <c r="G112" s="110">
        <v>0</v>
      </c>
      <c r="H112" s="111" t="s">
        <v>13</v>
      </c>
      <c r="I112" s="112">
        <v>0</v>
      </c>
      <c r="J112" s="112">
        <f>J113</f>
        <v>50400000</v>
      </c>
      <c r="K112" s="113"/>
      <c r="L112" s="114" t="s">
        <v>27</v>
      </c>
      <c r="M112" s="3"/>
    </row>
    <row r="113" spans="1:13">
      <c r="A113" s="115" t="s">
        <v>13</v>
      </c>
      <c r="B113" s="919" t="s">
        <v>124</v>
      </c>
      <c r="C113" s="920"/>
      <c r="D113" s="920"/>
      <c r="E113" s="920"/>
      <c r="F113" s="921"/>
      <c r="G113" s="116">
        <v>1</v>
      </c>
      <c r="H113" s="117" t="s">
        <v>29</v>
      </c>
      <c r="I113" s="118">
        <v>50400000</v>
      </c>
      <c r="J113" s="118">
        <f>G113*I113</f>
        <v>50400000</v>
      </c>
      <c r="K113" s="119" t="s">
        <v>30</v>
      </c>
      <c r="L113" s="120"/>
      <c r="M113" s="3"/>
    </row>
    <row r="114" spans="1:13">
      <c r="A114" s="109" t="s">
        <v>88</v>
      </c>
      <c r="B114" s="916" t="s">
        <v>89</v>
      </c>
      <c r="C114" s="917"/>
      <c r="D114" s="917"/>
      <c r="E114" s="917"/>
      <c r="F114" s="918"/>
      <c r="G114" s="110">
        <v>0</v>
      </c>
      <c r="H114" s="111" t="s">
        <v>13</v>
      </c>
      <c r="I114" s="112">
        <v>0</v>
      </c>
      <c r="J114" s="112">
        <f>J115</f>
        <v>18000000</v>
      </c>
      <c r="K114" s="113"/>
      <c r="L114" s="114" t="s">
        <v>27</v>
      </c>
      <c r="M114" s="3"/>
    </row>
    <row r="115" spans="1:13">
      <c r="A115" s="115" t="s">
        <v>13</v>
      </c>
      <c r="B115" s="919" t="s">
        <v>125</v>
      </c>
      <c r="C115" s="920"/>
      <c r="D115" s="920"/>
      <c r="E115" s="920"/>
      <c r="F115" s="921"/>
      <c r="G115" s="116">
        <v>1</v>
      </c>
      <c r="H115" s="117" t="s">
        <v>29</v>
      </c>
      <c r="I115" s="118">
        <v>18000000</v>
      </c>
      <c r="J115" s="118">
        <f>G115*I115</f>
        <v>18000000</v>
      </c>
      <c r="K115" s="119" t="s">
        <v>30</v>
      </c>
      <c r="L115" s="120"/>
      <c r="M115" s="3"/>
    </row>
    <row r="116" spans="1:13">
      <c r="A116" s="81" t="s">
        <v>63</v>
      </c>
      <c r="B116" s="913" t="s">
        <v>126</v>
      </c>
      <c r="C116" s="914"/>
      <c r="D116" s="914"/>
      <c r="E116" s="914"/>
      <c r="F116" s="915"/>
      <c r="G116" s="82">
        <v>0</v>
      </c>
      <c r="H116" s="84" t="s">
        <v>13</v>
      </c>
      <c r="I116" s="85">
        <v>0</v>
      </c>
      <c r="J116" s="85">
        <f>J117+J119+J121</f>
        <v>18700000</v>
      </c>
      <c r="K116" s="86"/>
      <c r="L116" s="101"/>
      <c r="M116" s="3"/>
    </row>
    <row r="117" spans="1:13">
      <c r="A117" s="88" t="s">
        <v>35</v>
      </c>
      <c r="B117" s="907" t="s">
        <v>36</v>
      </c>
      <c r="C117" s="908"/>
      <c r="D117" s="908"/>
      <c r="E117" s="908"/>
      <c r="F117" s="909"/>
      <c r="G117" s="89">
        <v>0</v>
      </c>
      <c r="H117" s="91" t="s">
        <v>13</v>
      </c>
      <c r="I117" s="92">
        <v>0</v>
      </c>
      <c r="J117" s="92">
        <f>J118</f>
        <v>3750000</v>
      </c>
      <c r="K117" s="93"/>
      <c r="L117" s="94" t="s">
        <v>27</v>
      </c>
      <c r="M117" s="3"/>
    </row>
    <row r="118" spans="1:13">
      <c r="A118" s="95" t="s">
        <v>13</v>
      </c>
      <c r="B118" s="886" t="s">
        <v>127</v>
      </c>
      <c r="C118" s="887"/>
      <c r="D118" s="887"/>
      <c r="E118" s="887"/>
      <c r="F118" s="888"/>
      <c r="G118" s="66">
        <v>1</v>
      </c>
      <c r="H118" s="67" t="s">
        <v>29</v>
      </c>
      <c r="I118" s="68">
        <v>3750000</v>
      </c>
      <c r="J118" s="68">
        <f>G118*I118</f>
        <v>3750000</v>
      </c>
      <c r="K118" s="100" t="s">
        <v>30</v>
      </c>
      <c r="L118" s="101"/>
      <c r="M118" s="3"/>
    </row>
    <row r="119" spans="1:13">
      <c r="A119" s="88" t="s">
        <v>51</v>
      </c>
      <c r="B119" s="907" t="s">
        <v>52</v>
      </c>
      <c r="C119" s="908"/>
      <c r="D119" s="908"/>
      <c r="E119" s="908"/>
      <c r="F119" s="909"/>
      <c r="G119" s="89">
        <v>0</v>
      </c>
      <c r="H119" s="91" t="s">
        <v>13</v>
      </c>
      <c r="I119" s="92">
        <v>0</v>
      </c>
      <c r="J119" s="92">
        <f>J120</f>
        <v>2350000</v>
      </c>
      <c r="K119" s="93"/>
      <c r="L119" s="94" t="s">
        <v>27</v>
      </c>
      <c r="M119" s="3"/>
    </row>
    <row r="120" spans="1:13">
      <c r="A120" s="95" t="s">
        <v>13</v>
      </c>
      <c r="B120" s="910" t="s">
        <v>128</v>
      </c>
      <c r="C120" s="911"/>
      <c r="D120" s="911"/>
      <c r="E120" s="911"/>
      <c r="F120" s="912"/>
      <c r="G120" s="96">
        <v>1</v>
      </c>
      <c r="H120" s="98" t="s">
        <v>29</v>
      </c>
      <c r="I120" s="99">
        <v>2350000</v>
      </c>
      <c r="J120" s="99">
        <f>G120*I120</f>
        <v>2350000</v>
      </c>
      <c r="K120" s="100" t="s">
        <v>30</v>
      </c>
      <c r="L120" s="101"/>
      <c r="M120" s="3"/>
    </row>
    <row r="121" spans="1:13">
      <c r="A121" s="88" t="s">
        <v>54</v>
      </c>
      <c r="B121" s="907" t="s">
        <v>55</v>
      </c>
      <c r="C121" s="908"/>
      <c r="D121" s="908"/>
      <c r="E121" s="908"/>
      <c r="F121" s="909"/>
      <c r="G121" s="89">
        <v>0</v>
      </c>
      <c r="H121" s="91" t="s">
        <v>13</v>
      </c>
      <c r="I121" s="92">
        <v>0</v>
      </c>
      <c r="J121" s="92">
        <f>J122</f>
        <v>12600000</v>
      </c>
      <c r="K121" s="93"/>
      <c r="L121" s="94" t="s">
        <v>27</v>
      </c>
      <c r="M121" s="3"/>
    </row>
    <row r="122" spans="1:13">
      <c r="A122" s="95" t="s">
        <v>13</v>
      </c>
      <c r="B122" s="910" t="s">
        <v>129</v>
      </c>
      <c r="C122" s="911"/>
      <c r="D122" s="911"/>
      <c r="E122" s="911"/>
      <c r="F122" s="912"/>
      <c r="G122" s="96">
        <v>1</v>
      </c>
      <c r="H122" s="98" t="s">
        <v>29</v>
      </c>
      <c r="I122" s="99">
        <v>12600000</v>
      </c>
      <c r="J122" s="99">
        <f>G122*I122</f>
        <v>12600000</v>
      </c>
      <c r="K122" s="100" t="s">
        <v>30</v>
      </c>
      <c r="L122" s="101"/>
      <c r="M122" s="3"/>
    </row>
    <row r="123" spans="1:13">
      <c r="A123" s="81" t="s">
        <v>66</v>
      </c>
      <c r="B123" s="913" t="s">
        <v>130</v>
      </c>
      <c r="C123" s="914"/>
      <c r="D123" s="914"/>
      <c r="E123" s="914"/>
      <c r="F123" s="915"/>
      <c r="G123" s="82">
        <v>0</v>
      </c>
      <c r="H123" s="84" t="s">
        <v>13</v>
      </c>
      <c r="I123" s="85">
        <v>0</v>
      </c>
      <c r="J123" s="85">
        <f>J124</f>
        <v>35000000</v>
      </c>
      <c r="K123" s="86"/>
      <c r="L123" s="101"/>
      <c r="M123" s="3"/>
    </row>
    <row r="124" spans="1:13">
      <c r="A124" s="88" t="s">
        <v>102</v>
      </c>
      <c r="B124" s="907" t="s">
        <v>103</v>
      </c>
      <c r="C124" s="908"/>
      <c r="D124" s="908"/>
      <c r="E124" s="908"/>
      <c r="F124" s="909"/>
      <c r="G124" s="89">
        <v>0</v>
      </c>
      <c r="H124" s="91" t="s">
        <v>13</v>
      </c>
      <c r="I124" s="92">
        <v>0</v>
      </c>
      <c r="J124" s="92">
        <f>J125</f>
        <v>35000000</v>
      </c>
      <c r="K124" s="93"/>
      <c r="L124" s="94" t="s">
        <v>27</v>
      </c>
      <c r="M124" s="3"/>
    </row>
    <row r="125" spans="1:13">
      <c r="A125" s="95" t="s">
        <v>13</v>
      </c>
      <c r="B125" s="886" t="s">
        <v>131</v>
      </c>
      <c r="C125" s="887"/>
      <c r="D125" s="887"/>
      <c r="E125" s="887"/>
      <c r="F125" s="888"/>
      <c r="G125" s="66">
        <v>1</v>
      </c>
      <c r="H125" s="67" t="s">
        <v>132</v>
      </c>
      <c r="I125" s="68">
        <v>35000000</v>
      </c>
      <c r="J125" s="68">
        <f>G125*I125</f>
        <v>35000000</v>
      </c>
      <c r="K125" s="100" t="s">
        <v>30</v>
      </c>
      <c r="L125" s="101"/>
      <c r="M125" s="3"/>
    </row>
    <row r="126" spans="1:13">
      <c r="A126" s="27" t="s">
        <v>133</v>
      </c>
      <c r="B126" s="28" t="s">
        <v>134</v>
      </c>
      <c r="C126" s="29"/>
      <c r="D126" s="29"/>
      <c r="E126" s="29"/>
      <c r="F126" s="30"/>
      <c r="G126" s="28">
        <v>1981</v>
      </c>
      <c r="H126" s="30" t="s">
        <v>135</v>
      </c>
      <c r="I126" s="31">
        <v>0</v>
      </c>
      <c r="J126" s="31">
        <f>J127</f>
        <v>3962000000</v>
      </c>
      <c r="K126" s="32"/>
      <c r="L126" s="33"/>
      <c r="M126" s="34"/>
    </row>
    <row r="127" spans="1:13">
      <c r="A127" s="35" t="s">
        <v>136</v>
      </c>
      <c r="B127" s="36" t="s">
        <v>137</v>
      </c>
      <c r="C127" s="126"/>
      <c r="D127" s="126"/>
      <c r="E127" s="126"/>
      <c r="F127" s="37"/>
      <c r="G127" s="36">
        <v>0</v>
      </c>
      <c r="H127" s="37" t="s">
        <v>13</v>
      </c>
      <c r="I127" s="38">
        <v>0</v>
      </c>
      <c r="J127" s="38">
        <f>J128</f>
        <v>3962000000</v>
      </c>
      <c r="K127" s="72"/>
      <c r="L127" s="41"/>
      <c r="M127" s="42"/>
    </row>
    <row r="128" spans="1:13">
      <c r="A128" s="43" t="s">
        <v>21</v>
      </c>
      <c r="B128" s="44" t="s">
        <v>138</v>
      </c>
      <c r="C128" s="127"/>
      <c r="D128" s="127"/>
      <c r="E128" s="127"/>
      <c r="F128" s="45"/>
      <c r="G128" s="44">
        <v>0</v>
      </c>
      <c r="H128" s="45" t="s">
        <v>13</v>
      </c>
      <c r="I128" s="46">
        <v>0</v>
      </c>
      <c r="J128" s="46">
        <f>J129</f>
        <v>3962000000</v>
      </c>
      <c r="K128" s="73"/>
      <c r="L128" s="49"/>
      <c r="M128" s="50"/>
    </row>
    <row r="129" spans="1:13">
      <c r="A129" s="161" t="s">
        <v>139</v>
      </c>
      <c r="B129" s="162" t="s">
        <v>140</v>
      </c>
      <c r="C129" s="163"/>
      <c r="D129" s="163"/>
      <c r="E129" s="163"/>
      <c r="F129" s="164"/>
      <c r="G129" s="162">
        <v>0</v>
      </c>
      <c r="H129" s="164" t="s">
        <v>13</v>
      </c>
      <c r="I129" s="165">
        <v>0</v>
      </c>
      <c r="J129" s="165">
        <f>J130</f>
        <v>3962000000</v>
      </c>
      <c r="K129" s="166"/>
      <c r="L129" s="167" t="s">
        <v>27</v>
      </c>
      <c r="M129" s="1"/>
    </row>
    <row r="130" spans="1:13">
      <c r="A130" s="168" t="s">
        <v>13</v>
      </c>
      <c r="B130" s="169" t="s">
        <v>141</v>
      </c>
      <c r="C130" s="170"/>
      <c r="D130" s="170"/>
      <c r="E130" s="170"/>
      <c r="F130" s="171"/>
      <c r="G130" s="169">
        <v>1981</v>
      </c>
      <c r="H130" s="171" t="s">
        <v>142</v>
      </c>
      <c r="I130" s="172">
        <v>2000000</v>
      </c>
      <c r="J130" s="172">
        <f>G130*I130</f>
        <v>3962000000</v>
      </c>
      <c r="K130" s="173" t="s">
        <v>30</v>
      </c>
      <c r="L130" s="19"/>
      <c r="M130" s="3"/>
    </row>
    <row r="131" spans="1:13">
      <c r="A131" s="27" t="s">
        <v>143</v>
      </c>
      <c r="B131" s="28" t="s">
        <v>144</v>
      </c>
      <c r="C131" s="29"/>
      <c r="D131" s="29"/>
      <c r="E131" s="29"/>
      <c r="F131" s="30"/>
      <c r="G131" s="28">
        <v>8</v>
      </c>
      <c r="H131" s="30" t="s">
        <v>145</v>
      </c>
      <c r="I131" s="31">
        <v>0</v>
      </c>
      <c r="J131" s="31">
        <f>J132</f>
        <v>600000000</v>
      </c>
      <c r="K131" s="32"/>
      <c r="L131" s="33"/>
      <c r="M131" s="34"/>
    </row>
    <row r="132" spans="1:13">
      <c r="A132" s="151" t="s">
        <v>146</v>
      </c>
      <c r="B132" s="152" t="s">
        <v>147</v>
      </c>
      <c r="C132" s="174"/>
      <c r="D132" s="174"/>
      <c r="E132" s="174"/>
      <c r="F132" s="153"/>
      <c r="G132" s="152">
        <v>0</v>
      </c>
      <c r="H132" s="153" t="s">
        <v>13</v>
      </c>
      <c r="I132" s="154">
        <v>0</v>
      </c>
      <c r="J132" s="154">
        <f>J133+J144+J155+J171+J174+J192</f>
        <v>600000000</v>
      </c>
      <c r="K132" s="155"/>
      <c r="L132" s="175"/>
      <c r="M132" s="42"/>
    </row>
    <row r="133" spans="1:13">
      <c r="A133" s="156" t="s">
        <v>21</v>
      </c>
      <c r="B133" s="157" t="s">
        <v>148</v>
      </c>
      <c r="C133" s="176"/>
      <c r="D133" s="176"/>
      <c r="E133" s="176"/>
      <c r="F133" s="158"/>
      <c r="G133" s="157">
        <v>0</v>
      </c>
      <c r="H133" s="158" t="s">
        <v>13</v>
      </c>
      <c r="I133" s="159">
        <v>0</v>
      </c>
      <c r="J133" s="159">
        <f>J134+J139+J141</f>
        <v>16300000</v>
      </c>
      <c r="K133" s="160"/>
      <c r="L133" s="108"/>
      <c r="M133" s="50"/>
    </row>
    <row r="134" spans="1:13">
      <c r="A134" s="109" t="s">
        <v>35</v>
      </c>
      <c r="B134" s="60" t="s">
        <v>36</v>
      </c>
      <c r="C134" s="128"/>
      <c r="D134" s="128"/>
      <c r="E134" s="128"/>
      <c r="F134" s="61"/>
      <c r="G134" s="60">
        <v>0</v>
      </c>
      <c r="H134" s="61" t="s">
        <v>13</v>
      </c>
      <c r="I134" s="62">
        <v>0</v>
      </c>
      <c r="J134" s="62">
        <f>SUM(J135:J138)</f>
        <v>850000</v>
      </c>
      <c r="K134" s="113"/>
      <c r="L134" s="114" t="s">
        <v>27</v>
      </c>
      <c r="M134" s="1"/>
    </row>
    <row r="135" spans="1:13">
      <c r="A135" s="115" t="s">
        <v>13</v>
      </c>
      <c r="B135" s="66" t="s">
        <v>149</v>
      </c>
      <c r="C135" s="97"/>
      <c r="D135" s="97"/>
      <c r="E135" s="97"/>
      <c r="F135" s="67"/>
      <c r="G135" s="66">
        <v>1</v>
      </c>
      <c r="H135" s="67" t="s">
        <v>60</v>
      </c>
      <c r="I135" s="68">
        <v>250000</v>
      </c>
      <c r="J135" s="68">
        <f>G135*I135</f>
        <v>250000</v>
      </c>
      <c r="K135" s="119" t="s">
        <v>30</v>
      </c>
      <c r="L135" s="120"/>
      <c r="M135" s="3"/>
    </row>
    <row r="136" spans="1:13">
      <c r="A136" s="115" t="s">
        <v>13</v>
      </c>
      <c r="B136" s="66" t="s">
        <v>150</v>
      </c>
      <c r="C136" s="97"/>
      <c r="D136" s="97"/>
      <c r="E136" s="97"/>
      <c r="F136" s="67"/>
      <c r="G136" s="66">
        <v>1</v>
      </c>
      <c r="H136" s="67" t="s">
        <v>60</v>
      </c>
      <c r="I136" s="68">
        <v>200000</v>
      </c>
      <c r="J136" s="68">
        <f>G136*I136</f>
        <v>200000</v>
      </c>
      <c r="K136" s="119" t="s">
        <v>30</v>
      </c>
      <c r="L136" s="120"/>
      <c r="M136" s="3"/>
    </row>
    <row r="137" spans="1:13">
      <c r="A137" s="115" t="s">
        <v>13</v>
      </c>
      <c r="B137" s="66" t="s">
        <v>151</v>
      </c>
      <c r="C137" s="97"/>
      <c r="D137" s="97"/>
      <c r="E137" s="97"/>
      <c r="F137" s="67"/>
      <c r="G137" s="66">
        <v>1</v>
      </c>
      <c r="H137" s="67" t="s">
        <v>60</v>
      </c>
      <c r="I137" s="68">
        <v>150000</v>
      </c>
      <c r="J137" s="68">
        <f>G137*I137</f>
        <v>150000</v>
      </c>
      <c r="K137" s="119" t="s">
        <v>30</v>
      </c>
      <c r="L137" s="120"/>
      <c r="M137" s="3"/>
    </row>
    <row r="138" spans="1:13">
      <c r="A138" s="115" t="s">
        <v>13</v>
      </c>
      <c r="B138" s="66" t="s">
        <v>152</v>
      </c>
      <c r="C138" s="97"/>
      <c r="D138" s="97"/>
      <c r="E138" s="97"/>
      <c r="F138" s="67"/>
      <c r="G138" s="66">
        <v>1</v>
      </c>
      <c r="H138" s="67" t="s">
        <v>60</v>
      </c>
      <c r="I138" s="68">
        <v>250000</v>
      </c>
      <c r="J138" s="68">
        <f>G138*I138</f>
        <v>250000</v>
      </c>
      <c r="K138" s="119" t="s">
        <v>30</v>
      </c>
      <c r="L138" s="120"/>
      <c r="M138" s="3"/>
    </row>
    <row r="139" spans="1:13">
      <c r="A139" s="109" t="s">
        <v>102</v>
      </c>
      <c r="B139" s="110" t="s">
        <v>103</v>
      </c>
      <c r="C139" s="177"/>
      <c r="D139" s="177"/>
      <c r="E139" s="177"/>
      <c r="F139" s="111"/>
      <c r="G139" s="110">
        <v>0</v>
      </c>
      <c r="H139" s="111" t="s">
        <v>13</v>
      </c>
      <c r="I139" s="112">
        <v>0</v>
      </c>
      <c r="J139" s="112">
        <f>J140</f>
        <v>9750000</v>
      </c>
      <c r="K139" s="113"/>
      <c r="L139" s="114" t="s">
        <v>27</v>
      </c>
      <c r="M139" s="1"/>
    </row>
    <row r="140" spans="1:13">
      <c r="A140" s="115" t="s">
        <v>13</v>
      </c>
      <c r="B140" s="66" t="s">
        <v>153</v>
      </c>
      <c r="C140" s="97"/>
      <c r="D140" s="97"/>
      <c r="E140" s="97"/>
      <c r="F140" s="67"/>
      <c r="G140" s="66">
        <v>15</v>
      </c>
      <c r="H140" s="67" t="s">
        <v>105</v>
      </c>
      <c r="I140" s="68">
        <v>650000</v>
      </c>
      <c r="J140" s="68">
        <f>G140*I140</f>
        <v>9750000</v>
      </c>
      <c r="K140" s="119" t="s">
        <v>30</v>
      </c>
      <c r="L140" s="120"/>
      <c r="M140" s="3"/>
    </row>
    <row r="141" spans="1:13">
      <c r="A141" s="109" t="s">
        <v>88</v>
      </c>
      <c r="B141" s="110" t="s">
        <v>89</v>
      </c>
      <c r="C141" s="177"/>
      <c r="D141" s="177"/>
      <c r="E141" s="177"/>
      <c r="F141" s="111"/>
      <c r="G141" s="110">
        <v>0</v>
      </c>
      <c r="H141" s="111" t="s">
        <v>13</v>
      </c>
      <c r="I141" s="112">
        <v>0</v>
      </c>
      <c r="J141" s="112">
        <f>SUM(J142:J143)</f>
        <v>5700000</v>
      </c>
      <c r="K141" s="113"/>
      <c r="L141" s="114" t="s">
        <v>27</v>
      </c>
      <c r="M141" s="1"/>
    </row>
    <row r="142" spans="1:13">
      <c r="A142" s="115" t="s">
        <v>13</v>
      </c>
      <c r="B142" s="116" t="s">
        <v>154</v>
      </c>
      <c r="C142" s="178"/>
      <c r="D142" s="178"/>
      <c r="E142" s="178"/>
      <c r="F142" s="117"/>
      <c r="G142" s="116">
        <v>30</v>
      </c>
      <c r="H142" s="117" t="s">
        <v>105</v>
      </c>
      <c r="I142" s="118">
        <v>140000</v>
      </c>
      <c r="J142" s="118">
        <f>G142*I142</f>
        <v>4200000</v>
      </c>
      <c r="K142" s="119" t="s">
        <v>30</v>
      </c>
      <c r="L142" s="120"/>
      <c r="M142" s="3"/>
    </row>
    <row r="143" spans="1:13">
      <c r="A143" s="115" t="s">
        <v>13</v>
      </c>
      <c r="B143" s="116" t="s">
        <v>155</v>
      </c>
      <c r="C143" s="178"/>
      <c r="D143" s="178"/>
      <c r="E143" s="178"/>
      <c r="F143" s="117"/>
      <c r="G143" s="116">
        <v>1</v>
      </c>
      <c r="H143" s="117" t="s">
        <v>60</v>
      </c>
      <c r="I143" s="118">
        <v>1500000</v>
      </c>
      <c r="J143" s="118">
        <f>G143*I143</f>
        <v>1500000</v>
      </c>
      <c r="K143" s="119" t="s">
        <v>30</v>
      </c>
      <c r="L143" s="120"/>
      <c r="M143" s="3"/>
    </row>
    <row r="144" spans="1:13">
      <c r="A144" s="81" t="s">
        <v>40</v>
      </c>
      <c r="B144" s="82" t="s">
        <v>156</v>
      </c>
      <c r="C144" s="83"/>
      <c r="D144" s="83"/>
      <c r="E144" s="83"/>
      <c r="F144" s="84"/>
      <c r="G144" s="82">
        <v>0</v>
      </c>
      <c r="H144" s="84" t="s">
        <v>13</v>
      </c>
      <c r="I144" s="85">
        <v>0</v>
      </c>
      <c r="J144" s="85">
        <f>J145+J150+J152</f>
        <v>138300000</v>
      </c>
      <c r="K144" s="86"/>
      <c r="L144" s="49"/>
      <c r="M144" s="50"/>
    </row>
    <row r="145" spans="1:13">
      <c r="A145" s="88" t="s">
        <v>35</v>
      </c>
      <c r="B145" s="89" t="s">
        <v>36</v>
      </c>
      <c r="C145" s="90"/>
      <c r="D145" s="90"/>
      <c r="E145" s="90"/>
      <c r="F145" s="91"/>
      <c r="G145" s="89">
        <v>0</v>
      </c>
      <c r="H145" s="91" t="s">
        <v>13</v>
      </c>
      <c r="I145" s="92">
        <v>0</v>
      </c>
      <c r="J145" s="92">
        <f>SUM(J146:J149)</f>
        <v>12300000</v>
      </c>
      <c r="K145" s="93"/>
      <c r="L145" s="167" t="s">
        <v>27</v>
      </c>
      <c r="M145" s="1"/>
    </row>
    <row r="146" spans="1:13">
      <c r="A146" s="95" t="s">
        <v>13</v>
      </c>
      <c r="B146" s="66" t="s">
        <v>157</v>
      </c>
      <c r="C146" s="97"/>
      <c r="D146" s="97"/>
      <c r="E146" s="97"/>
      <c r="F146" s="67"/>
      <c r="G146" s="66">
        <v>3</v>
      </c>
      <c r="H146" s="67" t="s">
        <v>60</v>
      </c>
      <c r="I146" s="68">
        <v>1500000</v>
      </c>
      <c r="J146" s="68">
        <f>G146*I146</f>
        <v>4500000</v>
      </c>
      <c r="K146" s="100" t="s">
        <v>30</v>
      </c>
      <c r="L146" s="19"/>
      <c r="M146" s="3"/>
    </row>
    <row r="147" spans="1:13">
      <c r="A147" s="95" t="s">
        <v>13</v>
      </c>
      <c r="B147" s="66" t="s">
        <v>150</v>
      </c>
      <c r="C147" s="97"/>
      <c r="D147" s="97"/>
      <c r="E147" s="97"/>
      <c r="F147" s="67"/>
      <c r="G147" s="66">
        <v>3</v>
      </c>
      <c r="H147" s="67" t="s">
        <v>60</v>
      </c>
      <c r="I147" s="68">
        <v>750000</v>
      </c>
      <c r="J147" s="68">
        <f>G147*I147</f>
        <v>2250000</v>
      </c>
      <c r="K147" s="100" t="s">
        <v>30</v>
      </c>
      <c r="L147" s="19"/>
      <c r="M147" s="3"/>
    </row>
    <row r="148" spans="1:13">
      <c r="A148" s="95" t="s">
        <v>13</v>
      </c>
      <c r="B148" s="66" t="s">
        <v>158</v>
      </c>
      <c r="C148" s="97"/>
      <c r="D148" s="97"/>
      <c r="E148" s="97"/>
      <c r="F148" s="67"/>
      <c r="G148" s="66">
        <v>3</v>
      </c>
      <c r="H148" s="67" t="s">
        <v>60</v>
      </c>
      <c r="I148" s="68">
        <v>1000000</v>
      </c>
      <c r="J148" s="68">
        <f>G148*I148</f>
        <v>3000000</v>
      </c>
      <c r="K148" s="100" t="s">
        <v>30</v>
      </c>
      <c r="L148" s="19"/>
      <c r="M148" s="3"/>
    </row>
    <row r="149" spans="1:13">
      <c r="A149" s="95" t="s">
        <v>13</v>
      </c>
      <c r="B149" s="66" t="s">
        <v>159</v>
      </c>
      <c r="C149" s="97"/>
      <c r="D149" s="97"/>
      <c r="E149" s="97"/>
      <c r="F149" s="67"/>
      <c r="G149" s="66">
        <v>3</v>
      </c>
      <c r="H149" s="67" t="s">
        <v>60</v>
      </c>
      <c r="I149" s="68">
        <v>850000</v>
      </c>
      <c r="J149" s="68">
        <f>G149*I149</f>
        <v>2550000</v>
      </c>
      <c r="K149" s="100" t="s">
        <v>30</v>
      </c>
      <c r="L149" s="19"/>
      <c r="M149" s="3"/>
    </row>
    <row r="150" spans="1:13">
      <c r="A150" s="88" t="s">
        <v>102</v>
      </c>
      <c r="B150" s="89" t="s">
        <v>103</v>
      </c>
      <c r="C150" s="90"/>
      <c r="D150" s="90"/>
      <c r="E150" s="90"/>
      <c r="F150" s="91"/>
      <c r="G150" s="89">
        <v>0</v>
      </c>
      <c r="H150" s="91" t="s">
        <v>13</v>
      </c>
      <c r="I150" s="92">
        <v>0</v>
      </c>
      <c r="J150" s="92">
        <f>J151</f>
        <v>79500000</v>
      </c>
      <c r="K150" s="93"/>
      <c r="L150" s="167" t="s">
        <v>27</v>
      </c>
      <c r="M150" s="1"/>
    </row>
    <row r="151" spans="1:13">
      <c r="A151" s="95" t="s">
        <v>13</v>
      </c>
      <c r="B151" s="66" t="s">
        <v>160</v>
      </c>
      <c r="C151" s="97"/>
      <c r="D151" s="97"/>
      <c r="E151" s="97"/>
      <c r="F151" s="67"/>
      <c r="G151" s="66">
        <v>150</v>
      </c>
      <c r="H151" s="67" t="s">
        <v>105</v>
      </c>
      <c r="I151" s="68">
        <v>530000</v>
      </c>
      <c r="J151" s="68">
        <f>G151*I151</f>
        <v>79500000</v>
      </c>
      <c r="K151" s="100" t="s">
        <v>30</v>
      </c>
      <c r="L151" s="19"/>
      <c r="M151" s="3"/>
    </row>
    <row r="152" spans="1:13">
      <c r="A152" s="88" t="s">
        <v>88</v>
      </c>
      <c r="B152" s="89" t="s">
        <v>89</v>
      </c>
      <c r="C152" s="90"/>
      <c r="D152" s="90"/>
      <c r="E152" s="90"/>
      <c r="F152" s="91"/>
      <c r="G152" s="89">
        <v>0</v>
      </c>
      <c r="H152" s="91" t="s">
        <v>13</v>
      </c>
      <c r="I152" s="92">
        <v>0</v>
      </c>
      <c r="J152" s="92">
        <f>SUM(J153:J154)</f>
        <v>46500000</v>
      </c>
      <c r="K152" s="93"/>
      <c r="L152" s="167" t="s">
        <v>27</v>
      </c>
      <c r="M152" s="1"/>
    </row>
    <row r="153" spans="1:13">
      <c r="A153" s="95" t="s">
        <v>13</v>
      </c>
      <c r="B153" s="96" t="s">
        <v>161</v>
      </c>
      <c r="C153" s="102"/>
      <c r="D153" s="102"/>
      <c r="E153" s="102"/>
      <c r="F153" s="98"/>
      <c r="G153" s="96">
        <v>300</v>
      </c>
      <c r="H153" s="98" t="s">
        <v>105</v>
      </c>
      <c r="I153" s="99">
        <v>140000</v>
      </c>
      <c r="J153" s="99">
        <f>G153*I153</f>
        <v>42000000</v>
      </c>
      <c r="K153" s="100" t="s">
        <v>30</v>
      </c>
      <c r="L153" s="19"/>
      <c r="M153" s="3"/>
    </row>
    <row r="154" spans="1:13">
      <c r="A154" s="95" t="s">
        <v>13</v>
      </c>
      <c r="B154" s="96" t="s">
        <v>155</v>
      </c>
      <c r="C154" s="102"/>
      <c r="D154" s="102"/>
      <c r="E154" s="102"/>
      <c r="F154" s="98"/>
      <c r="G154" s="96">
        <v>3</v>
      </c>
      <c r="H154" s="98" t="s">
        <v>60</v>
      </c>
      <c r="I154" s="99">
        <v>1500000</v>
      </c>
      <c r="J154" s="99">
        <f>G154*I154</f>
        <v>4500000</v>
      </c>
      <c r="K154" s="100" t="s">
        <v>30</v>
      </c>
      <c r="L154" s="19"/>
      <c r="M154" s="3"/>
    </row>
    <row r="155" spans="1:13">
      <c r="A155" s="156" t="s">
        <v>63</v>
      </c>
      <c r="B155" s="157" t="s">
        <v>162</v>
      </c>
      <c r="C155" s="176"/>
      <c r="D155" s="176"/>
      <c r="E155" s="176"/>
      <c r="F155" s="158"/>
      <c r="G155" s="157">
        <v>0</v>
      </c>
      <c r="H155" s="158" t="s">
        <v>13</v>
      </c>
      <c r="I155" s="159">
        <v>0</v>
      </c>
      <c r="J155" s="159">
        <f>J156+J161+J164+J167</f>
        <v>150500000</v>
      </c>
      <c r="K155" s="160"/>
      <c r="L155" s="108"/>
      <c r="M155" s="50"/>
    </row>
    <row r="156" spans="1:13">
      <c r="A156" s="109" t="s">
        <v>35</v>
      </c>
      <c r="B156" s="110" t="s">
        <v>36</v>
      </c>
      <c r="C156" s="177"/>
      <c r="D156" s="177"/>
      <c r="E156" s="177"/>
      <c r="F156" s="111"/>
      <c r="G156" s="110">
        <v>0</v>
      </c>
      <c r="H156" s="111" t="s">
        <v>13</v>
      </c>
      <c r="I156" s="112">
        <v>0</v>
      </c>
      <c r="J156" s="112">
        <f>SUM(J157:J160)</f>
        <v>3500000</v>
      </c>
      <c r="K156" s="113"/>
      <c r="L156" s="114" t="s">
        <v>27</v>
      </c>
      <c r="M156" s="1"/>
    </row>
    <row r="157" spans="1:13">
      <c r="A157" s="115" t="s">
        <v>13</v>
      </c>
      <c r="B157" s="66" t="s">
        <v>149</v>
      </c>
      <c r="C157" s="97"/>
      <c r="D157" s="97"/>
      <c r="E157" s="97"/>
      <c r="F157" s="67"/>
      <c r="G157" s="66">
        <v>2</v>
      </c>
      <c r="H157" s="67" t="s">
        <v>60</v>
      </c>
      <c r="I157" s="68">
        <v>500000</v>
      </c>
      <c r="J157" s="68">
        <f>G157*I157</f>
        <v>1000000</v>
      </c>
      <c r="K157" s="119" t="s">
        <v>30</v>
      </c>
      <c r="L157" s="120"/>
      <c r="M157" s="3"/>
    </row>
    <row r="158" spans="1:13">
      <c r="A158" s="115" t="s">
        <v>13</v>
      </c>
      <c r="B158" s="66" t="s">
        <v>163</v>
      </c>
      <c r="C158" s="97"/>
      <c r="D158" s="97"/>
      <c r="E158" s="97"/>
      <c r="F158" s="67"/>
      <c r="G158" s="66">
        <v>2</v>
      </c>
      <c r="H158" s="67" t="s">
        <v>60</v>
      </c>
      <c r="I158" s="68">
        <v>500000</v>
      </c>
      <c r="J158" s="68">
        <f>G158*I158</f>
        <v>1000000</v>
      </c>
      <c r="K158" s="119" t="s">
        <v>30</v>
      </c>
      <c r="L158" s="120"/>
      <c r="M158" s="3"/>
    </row>
    <row r="159" spans="1:13">
      <c r="A159" s="115" t="s">
        <v>13</v>
      </c>
      <c r="B159" s="66" t="s">
        <v>164</v>
      </c>
      <c r="C159" s="97"/>
      <c r="D159" s="97"/>
      <c r="E159" s="97"/>
      <c r="F159" s="67"/>
      <c r="G159" s="66">
        <v>2</v>
      </c>
      <c r="H159" s="67" t="s">
        <v>60</v>
      </c>
      <c r="I159" s="68">
        <v>250000</v>
      </c>
      <c r="J159" s="68">
        <f>G159*I159</f>
        <v>500000</v>
      </c>
      <c r="K159" s="119" t="s">
        <v>30</v>
      </c>
      <c r="L159" s="120"/>
      <c r="M159" s="3"/>
    </row>
    <row r="160" spans="1:13">
      <c r="A160" s="115" t="s">
        <v>13</v>
      </c>
      <c r="B160" s="66" t="s">
        <v>152</v>
      </c>
      <c r="C160" s="97"/>
      <c r="D160" s="97"/>
      <c r="E160" s="97"/>
      <c r="F160" s="67"/>
      <c r="G160" s="66">
        <v>2</v>
      </c>
      <c r="H160" s="67" t="s">
        <v>60</v>
      </c>
      <c r="I160" s="68">
        <v>500000</v>
      </c>
      <c r="J160" s="68">
        <f>G160*I160</f>
        <v>1000000</v>
      </c>
      <c r="K160" s="119" t="s">
        <v>30</v>
      </c>
      <c r="L160" s="120"/>
      <c r="M160" s="3"/>
    </row>
    <row r="161" spans="1:13">
      <c r="A161" s="109" t="s">
        <v>102</v>
      </c>
      <c r="B161" s="110" t="s">
        <v>103</v>
      </c>
      <c r="C161" s="177"/>
      <c r="D161" s="177"/>
      <c r="E161" s="177"/>
      <c r="F161" s="111"/>
      <c r="G161" s="110">
        <v>0</v>
      </c>
      <c r="H161" s="111" t="s">
        <v>13</v>
      </c>
      <c r="I161" s="112">
        <v>0</v>
      </c>
      <c r="J161" s="112">
        <f>SUM(J162:J163)</f>
        <v>70200000</v>
      </c>
      <c r="K161" s="113"/>
      <c r="L161" s="114" t="s">
        <v>27</v>
      </c>
      <c r="M161" s="1"/>
    </row>
    <row r="162" spans="1:13">
      <c r="A162" s="115" t="s">
        <v>13</v>
      </c>
      <c r="B162" s="66" t="s">
        <v>165</v>
      </c>
      <c r="C162" s="97"/>
      <c r="D162" s="97"/>
      <c r="E162" s="97"/>
      <c r="F162" s="67"/>
      <c r="G162" s="66">
        <v>100</v>
      </c>
      <c r="H162" s="67" t="s">
        <v>105</v>
      </c>
      <c r="I162" s="68">
        <v>650000</v>
      </c>
      <c r="J162" s="68">
        <f>G162*I162</f>
        <v>65000000</v>
      </c>
      <c r="K162" s="119" t="s">
        <v>30</v>
      </c>
      <c r="L162" s="120"/>
      <c r="M162" s="3"/>
    </row>
    <row r="163" spans="1:13">
      <c r="A163" s="115" t="s">
        <v>13</v>
      </c>
      <c r="B163" s="66" t="s">
        <v>166</v>
      </c>
      <c r="C163" s="97"/>
      <c r="D163" s="97"/>
      <c r="E163" s="97"/>
      <c r="F163" s="67"/>
      <c r="G163" s="66">
        <v>8</v>
      </c>
      <c r="H163" s="67" t="s">
        <v>105</v>
      </c>
      <c r="I163" s="68">
        <v>650000</v>
      </c>
      <c r="J163" s="68">
        <f>G163*I163</f>
        <v>5200000</v>
      </c>
      <c r="K163" s="119" t="s">
        <v>30</v>
      </c>
      <c r="L163" s="120"/>
      <c r="M163" s="3"/>
    </row>
    <row r="164" spans="1:13">
      <c r="A164" s="109" t="s">
        <v>54</v>
      </c>
      <c r="B164" s="110" t="s">
        <v>55</v>
      </c>
      <c r="C164" s="177"/>
      <c r="D164" s="177"/>
      <c r="E164" s="177"/>
      <c r="F164" s="111"/>
      <c r="G164" s="110">
        <v>0</v>
      </c>
      <c r="H164" s="111" t="s">
        <v>13</v>
      </c>
      <c r="I164" s="112">
        <v>0</v>
      </c>
      <c r="J164" s="112">
        <f>SUM(J165:J166)</f>
        <v>28800000</v>
      </c>
      <c r="K164" s="113"/>
      <c r="L164" s="114" t="s">
        <v>27</v>
      </c>
      <c r="M164" s="1"/>
    </row>
    <row r="165" spans="1:13">
      <c r="A165" s="115" t="s">
        <v>13</v>
      </c>
      <c r="B165" s="116" t="s">
        <v>56</v>
      </c>
      <c r="C165" s="178"/>
      <c r="D165" s="178"/>
      <c r="E165" s="178"/>
      <c r="F165" s="117"/>
      <c r="G165" s="116">
        <v>18</v>
      </c>
      <c r="H165" s="117" t="s">
        <v>57</v>
      </c>
      <c r="I165" s="118">
        <v>900000</v>
      </c>
      <c r="J165" s="118">
        <f>G165*I165</f>
        <v>16200000</v>
      </c>
      <c r="K165" s="119" t="s">
        <v>30</v>
      </c>
      <c r="L165" s="120"/>
      <c r="M165" s="3"/>
    </row>
    <row r="166" spans="1:13">
      <c r="A166" s="115" t="s">
        <v>13</v>
      </c>
      <c r="B166" s="116" t="s">
        <v>167</v>
      </c>
      <c r="C166" s="178"/>
      <c r="D166" s="178"/>
      <c r="E166" s="178"/>
      <c r="F166" s="117"/>
      <c r="G166" s="116">
        <v>18</v>
      </c>
      <c r="H166" s="117" t="s">
        <v>57</v>
      </c>
      <c r="I166" s="118">
        <v>700000</v>
      </c>
      <c r="J166" s="118">
        <f>G166*I166</f>
        <v>12600000</v>
      </c>
      <c r="K166" s="119" t="s">
        <v>30</v>
      </c>
      <c r="L166" s="120"/>
      <c r="M166" s="3"/>
    </row>
    <row r="167" spans="1:13">
      <c r="A167" s="109" t="s">
        <v>88</v>
      </c>
      <c r="B167" s="110" t="s">
        <v>89</v>
      </c>
      <c r="C167" s="177"/>
      <c r="D167" s="177"/>
      <c r="E167" s="177"/>
      <c r="F167" s="111"/>
      <c r="G167" s="110">
        <v>0</v>
      </c>
      <c r="H167" s="111" t="s">
        <v>13</v>
      </c>
      <c r="I167" s="112">
        <v>0</v>
      </c>
      <c r="J167" s="112">
        <f>SUM(J168:J170)</f>
        <v>48000000</v>
      </c>
      <c r="K167" s="113"/>
      <c r="L167" s="114" t="s">
        <v>27</v>
      </c>
      <c r="M167" s="1"/>
    </row>
    <row r="168" spans="1:13">
      <c r="A168" s="115" t="s">
        <v>13</v>
      </c>
      <c r="B168" s="116" t="s">
        <v>168</v>
      </c>
      <c r="C168" s="178"/>
      <c r="D168" s="178"/>
      <c r="E168" s="178"/>
      <c r="F168" s="117"/>
      <c r="G168" s="116">
        <v>150</v>
      </c>
      <c r="H168" s="117" t="s">
        <v>105</v>
      </c>
      <c r="I168" s="118">
        <v>140000</v>
      </c>
      <c r="J168" s="118">
        <f>G168*I168</f>
        <v>21000000</v>
      </c>
      <c r="K168" s="119" t="s">
        <v>30</v>
      </c>
      <c r="L168" s="120"/>
      <c r="M168" s="3"/>
    </row>
    <row r="169" spans="1:13">
      <c r="A169" s="115" t="s">
        <v>13</v>
      </c>
      <c r="B169" s="116" t="s">
        <v>169</v>
      </c>
      <c r="C169" s="178"/>
      <c r="D169" s="178"/>
      <c r="E169" s="178"/>
      <c r="F169" s="117"/>
      <c r="G169" s="116">
        <v>8</v>
      </c>
      <c r="H169" s="117" t="s">
        <v>170</v>
      </c>
      <c r="I169" s="118">
        <v>3000000</v>
      </c>
      <c r="J169" s="118">
        <f>G169*I169</f>
        <v>24000000</v>
      </c>
      <c r="K169" s="119" t="s">
        <v>30</v>
      </c>
      <c r="L169" s="120"/>
      <c r="M169" s="3"/>
    </row>
    <row r="170" spans="1:13">
      <c r="A170" s="115" t="s">
        <v>13</v>
      </c>
      <c r="B170" s="116" t="s">
        <v>155</v>
      </c>
      <c r="C170" s="178"/>
      <c r="D170" s="178"/>
      <c r="E170" s="178"/>
      <c r="F170" s="117"/>
      <c r="G170" s="116">
        <v>2</v>
      </c>
      <c r="H170" s="117" t="s">
        <v>60</v>
      </c>
      <c r="I170" s="118">
        <v>1500000</v>
      </c>
      <c r="J170" s="118">
        <f>G170*I170</f>
        <v>3000000</v>
      </c>
      <c r="K170" s="119" t="s">
        <v>30</v>
      </c>
      <c r="L170" s="120"/>
      <c r="M170" s="3"/>
    </row>
    <row r="171" spans="1:13">
      <c r="A171" s="81" t="s">
        <v>66</v>
      </c>
      <c r="B171" s="82" t="s">
        <v>171</v>
      </c>
      <c r="C171" s="83"/>
      <c r="D171" s="83"/>
      <c r="E171" s="83"/>
      <c r="F171" s="84"/>
      <c r="G171" s="82">
        <v>0</v>
      </c>
      <c r="H171" s="84" t="s">
        <v>13</v>
      </c>
      <c r="I171" s="85">
        <v>0</v>
      </c>
      <c r="J171" s="85">
        <f>J172</f>
        <v>106750000</v>
      </c>
      <c r="K171" s="86"/>
      <c r="L171" s="49"/>
      <c r="M171" s="50"/>
    </row>
    <row r="172" spans="1:13">
      <c r="A172" s="88" t="s">
        <v>88</v>
      </c>
      <c r="B172" s="89" t="s">
        <v>89</v>
      </c>
      <c r="C172" s="90"/>
      <c r="D172" s="90"/>
      <c r="E172" s="90"/>
      <c r="F172" s="91"/>
      <c r="G172" s="89">
        <v>0</v>
      </c>
      <c r="H172" s="91" t="s">
        <v>13</v>
      </c>
      <c r="I172" s="92">
        <v>0</v>
      </c>
      <c r="J172" s="92">
        <f>J173</f>
        <v>106750000</v>
      </c>
      <c r="K172" s="93"/>
      <c r="L172" s="167" t="s">
        <v>27</v>
      </c>
      <c r="M172" s="1"/>
    </row>
    <row r="173" spans="1:13">
      <c r="A173" s="95" t="s">
        <v>13</v>
      </c>
      <c r="B173" s="96" t="s">
        <v>172</v>
      </c>
      <c r="C173" s="102"/>
      <c r="D173" s="102"/>
      <c r="E173" s="102"/>
      <c r="F173" s="98"/>
      <c r="G173" s="96">
        <v>1</v>
      </c>
      <c r="H173" s="98" t="s">
        <v>132</v>
      </c>
      <c r="I173" s="99">
        <v>106750000</v>
      </c>
      <c r="J173" s="99">
        <f>G173*I173</f>
        <v>106750000</v>
      </c>
      <c r="K173" s="100" t="s">
        <v>30</v>
      </c>
      <c r="L173" s="19"/>
      <c r="M173" s="3"/>
    </row>
    <row r="174" spans="1:13">
      <c r="A174" s="81" t="s">
        <v>106</v>
      </c>
      <c r="B174" s="82" t="s">
        <v>173</v>
      </c>
      <c r="C174" s="83"/>
      <c r="D174" s="83"/>
      <c r="E174" s="83"/>
      <c r="F174" s="84"/>
      <c r="G174" s="82">
        <v>0</v>
      </c>
      <c r="H174" s="84" t="s">
        <v>13</v>
      </c>
      <c r="I174" s="85">
        <v>0</v>
      </c>
      <c r="J174" s="85">
        <f>J175+J180+J184+J187</f>
        <v>124850000</v>
      </c>
      <c r="K174" s="86"/>
      <c r="L174" s="49"/>
      <c r="M174" s="50"/>
    </row>
    <row r="175" spans="1:13">
      <c r="A175" s="88" t="s">
        <v>35</v>
      </c>
      <c r="B175" s="89" t="s">
        <v>36</v>
      </c>
      <c r="C175" s="90"/>
      <c r="D175" s="90"/>
      <c r="E175" s="90"/>
      <c r="F175" s="91"/>
      <c r="G175" s="89">
        <v>0</v>
      </c>
      <c r="H175" s="91" t="s">
        <v>13</v>
      </c>
      <c r="I175" s="92">
        <v>0</v>
      </c>
      <c r="J175" s="92">
        <f>SUM(J176:J179)</f>
        <v>2250000</v>
      </c>
      <c r="K175" s="93"/>
      <c r="L175" s="167" t="s">
        <v>27</v>
      </c>
      <c r="M175" s="1"/>
    </row>
    <row r="176" spans="1:13">
      <c r="A176" s="95" t="s">
        <v>13</v>
      </c>
      <c r="B176" s="66" t="s">
        <v>149</v>
      </c>
      <c r="C176" s="97"/>
      <c r="D176" s="97"/>
      <c r="E176" s="97"/>
      <c r="F176" s="67"/>
      <c r="G176" s="66">
        <v>1</v>
      </c>
      <c r="H176" s="67" t="s">
        <v>60</v>
      </c>
      <c r="I176" s="68">
        <v>500000</v>
      </c>
      <c r="J176" s="68">
        <f>G176*I176</f>
        <v>500000</v>
      </c>
      <c r="K176" s="100" t="s">
        <v>30</v>
      </c>
      <c r="L176" s="19"/>
      <c r="M176" s="3"/>
    </row>
    <row r="177" spans="1:13">
      <c r="A177" s="95" t="s">
        <v>13</v>
      </c>
      <c r="B177" s="66" t="s">
        <v>163</v>
      </c>
      <c r="C177" s="97"/>
      <c r="D177" s="97"/>
      <c r="E177" s="97"/>
      <c r="F177" s="67"/>
      <c r="G177" s="66">
        <v>1</v>
      </c>
      <c r="H177" s="67" t="s">
        <v>60</v>
      </c>
      <c r="I177" s="68">
        <v>500000</v>
      </c>
      <c r="J177" s="68">
        <f>G177*I177</f>
        <v>500000</v>
      </c>
      <c r="K177" s="100" t="s">
        <v>30</v>
      </c>
      <c r="L177" s="19"/>
      <c r="M177" s="3"/>
    </row>
    <row r="178" spans="1:13">
      <c r="A178" s="95" t="s">
        <v>13</v>
      </c>
      <c r="B178" s="66" t="s">
        <v>164</v>
      </c>
      <c r="C178" s="97"/>
      <c r="D178" s="97"/>
      <c r="E178" s="97"/>
      <c r="F178" s="67"/>
      <c r="G178" s="66">
        <v>1</v>
      </c>
      <c r="H178" s="67" t="s">
        <v>60</v>
      </c>
      <c r="I178" s="68">
        <v>500000</v>
      </c>
      <c r="J178" s="68">
        <f>G178*I178</f>
        <v>500000</v>
      </c>
      <c r="K178" s="100" t="s">
        <v>30</v>
      </c>
      <c r="L178" s="19"/>
      <c r="M178" s="3"/>
    </row>
    <row r="179" spans="1:13">
      <c r="A179" s="95" t="s">
        <v>13</v>
      </c>
      <c r="B179" s="66" t="s">
        <v>152</v>
      </c>
      <c r="C179" s="97"/>
      <c r="D179" s="97"/>
      <c r="E179" s="97"/>
      <c r="F179" s="67"/>
      <c r="G179" s="66">
        <v>1</v>
      </c>
      <c r="H179" s="67" t="s">
        <v>60</v>
      </c>
      <c r="I179" s="68">
        <v>750000</v>
      </c>
      <c r="J179" s="68">
        <f>G179*I179</f>
        <v>750000</v>
      </c>
      <c r="K179" s="100" t="s">
        <v>30</v>
      </c>
      <c r="L179" s="19"/>
      <c r="M179" s="3"/>
    </row>
    <row r="180" spans="1:13">
      <c r="A180" s="88" t="s">
        <v>102</v>
      </c>
      <c r="B180" s="89" t="s">
        <v>103</v>
      </c>
      <c r="C180" s="90"/>
      <c r="D180" s="90"/>
      <c r="E180" s="90"/>
      <c r="F180" s="91"/>
      <c r="G180" s="89">
        <v>0</v>
      </c>
      <c r="H180" s="91" t="s">
        <v>13</v>
      </c>
      <c r="I180" s="92">
        <v>0</v>
      </c>
      <c r="J180" s="92">
        <f>SUM(J181:J183)</f>
        <v>66300000</v>
      </c>
      <c r="K180" s="93"/>
      <c r="L180" s="167" t="s">
        <v>27</v>
      </c>
      <c r="M180" s="1"/>
    </row>
    <row r="181" spans="1:13">
      <c r="A181" s="95" t="s">
        <v>13</v>
      </c>
      <c r="B181" s="66" t="s">
        <v>174</v>
      </c>
      <c r="C181" s="97"/>
      <c r="D181" s="97"/>
      <c r="E181" s="97"/>
      <c r="F181" s="67"/>
      <c r="G181" s="66">
        <v>90</v>
      </c>
      <c r="H181" s="67" t="s">
        <v>105</v>
      </c>
      <c r="I181" s="68">
        <v>650000</v>
      </c>
      <c r="J181" s="68">
        <f>G181*I181</f>
        <v>58500000</v>
      </c>
      <c r="K181" s="100" t="s">
        <v>30</v>
      </c>
      <c r="L181" s="19"/>
      <c r="M181" s="3"/>
    </row>
    <row r="182" spans="1:13">
      <c r="A182" s="95" t="s">
        <v>13</v>
      </c>
      <c r="B182" s="66" t="s">
        <v>175</v>
      </c>
      <c r="C182" s="97"/>
      <c r="D182" s="97"/>
      <c r="E182" s="97"/>
      <c r="F182" s="67"/>
      <c r="G182" s="66">
        <v>6</v>
      </c>
      <c r="H182" s="67" t="s">
        <v>105</v>
      </c>
      <c r="I182" s="68">
        <v>650000</v>
      </c>
      <c r="J182" s="68">
        <f>G182*I182</f>
        <v>3900000</v>
      </c>
      <c r="K182" s="100" t="s">
        <v>30</v>
      </c>
      <c r="L182" s="19"/>
      <c r="M182" s="3"/>
    </row>
    <row r="183" spans="1:13">
      <c r="A183" s="95" t="s">
        <v>13</v>
      </c>
      <c r="B183" s="66" t="s">
        <v>176</v>
      </c>
      <c r="C183" s="97"/>
      <c r="D183" s="97"/>
      <c r="E183" s="97"/>
      <c r="F183" s="67"/>
      <c r="G183" s="66">
        <v>6</v>
      </c>
      <c r="H183" s="67" t="s">
        <v>105</v>
      </c>
      <c r="I183" s="68">
        <v>650000</v>
      </c>
      <c r="J183" s="68">
        <f>G183*I183</f>
        <v>3900000</v>
      </c>
      <c r="K183" s="100" t="s">
        <v>30</v>
      </c>
      <c r="L183" s="19"/>
      <c r="M183" s="3"/>
    </row>
    <row r="184" spans="1:13">
      <c r="A184" s="88" t="s">
        <v>54</v>
      </c>
      <c r="B184" s="89" t="s">
        <v>55</v>
      </c>
      <c r="C184" s="90"/>
      <c r="D184" s="90"/>
      <c r="E184" s="90"/>
      <c r="F184" s="91"/>
      <c r="G184" s="89">
        <v>0</v>
      </c>
      <c r="H184" s="91" t="s">
        <v>13</v>
      </c>
      <c r="I184" s="92">
        <v>0</v>
      </c>
      <c r="J184" s="92">
        <f>SUM(J185:J186)</f>
        <v>14400000</v>
      </c>
      <c r="K184" s="93"/>
      <c r="L184" s="167" t="s">
        <v>27</v>
      </c>
      <c r="M184" s="1"/>
    </row>
    <row r="185" spans="1:13">
      <c r="A185" s="95" t="s">
        <v>13</v>
      </c>
      <c r="B185" s="96" t="s">
        <v>56</v>
      </c>
      <c r="C185" s="102"/>
      <c r="D185" s="102"/>
      <c r="E185" s="102"/>
      <c r="F185" s="98"/>
      <c r="G185" s="96">
        <v>9</v>
      </c>
      <c r="H185" s="98" t="s">
        <v>57</v>
      </c>
      <c r="I185" s="99">
        <v>900000</v>
      </c>
      <c r="J185" s="99">
        <f>G185*I185</f>
        <v>8100000</v>
      </c>
      <c r="K185" s="100" t="s">
        <v>30</v>
      </c>
      <c r="L185" s="19"/>
      <c r="M185" s="3"/>
    </row>
    <row r="186" spans="1:13">
      <c r="A186" s="95" t="s">
        <v>13</v>
      </c>
      <c r="B186" s="96" t="s">
        <v>167</v>
      </c>
      <c r="C186" s="102"/>
      <c r="D186" s="102"/>
      <c r="E186" s="102"/>
      <c r="F186" s="98"/>
      <c r="G186" s="96">
        <v>9</v>
      </c>
      <c r="H186" s="98" t="s">
        <v>57</v>
      </c>
      <c r="I186" s="99">
        <v>700000</v>
      </c>
      <c r="J186" s="99">
        <f>G186*I186</f>
        <v>6300000</v>
      </c>
      <c r="K186" s="100" t="s">
        <v>30</v>
      </c>
      <c r="L186" s="19"/>
      <c r="M186" s="3"/>
    </row>
    <row r="187" spans="1:13">
      <c r="A187" s="88" t="s">
        <v>88</v>
      </c>
      <c r="B187" s="89" t="s">
        <v>89</v>
      </c>
      <c r="C187" s="90"/>
      <c r="D187" s="90"/>
      <c r="E187" s="90"/>
      <c r="F187" s="91"/>
      <c r="G187" s="89">
        <v>0</v>
      </c>
      <c r="H187" s="91" t="s">
        <v>13</v>
      </c>
      <c r="I187" s="92">
        <v>0</v>
      </c>
      <c r="J187" s="92">
        <f>SUM(J188:J191)</f>
        <v>41900000</v>
      </c>
      <c r="K187" s="93"/>
      <c r="L187" s="167" t="s">
        <v>27</v>
      </c>
      <c r="M187" s="1"/>
    </row>
    <row r="188" spans="1:13">
      <c r="A188" s="95" t="s">
        <v>13</v>
      </c>
      <c r="B188" s="96" t="s">
        <v>177</v>
      </c>
      <c r="C188" s="102"/>
      <c r="D188" s="102"/>
      <c r="E188" s="102"/>
      <c r="F188" s="98"/>
      <c r="G188" s="96">
        <v>135</v>
      </c>
      <c r="H188" s="98" t="s">
        <v>105</v>
      </c>
      <c r="I188" s="99">
        <v>140000</v>
      </c>
      <c r="J188" s="99">
        <f>G188*I188</f>
        <v>18900000</v>
      </c>
      <c r="K188" s="100" t="s">
        <v>30</v>
      </c>
      <c r="L188" s="19"/>
      <c r="M188" s="3"/>
    </row>
    <row r="189" spans="1:13">
      <c r="A189" s="95" t="s">
        <v>13</v>
      </c>
      <c r="B189" s="96" t="s">
        <v>178</v>
      </c>
      <c r="C189" s="102"/>
      <c r="D189" s="102"/>
      <c r="E189" s="102"/>
      <c r="F189" s="98"/>
      <c r="G189" s="96">
        <v>3</v>
      </c>
      <c r="H189" s="98" t="s">
        <v>170</v>
      </c>
      <c r="I189" s="99">
        <v>3000000</v>
      </c>
      <c r="J189" s="99">
        <f>G189*I189</f>
        <v>9000000</v>
      </c>
      <c r="K189" s="100" t="s">
        <v>30</v>
      </c>
      <c r="L189" s="19"/>
      <c r="M189" s="3"/>
    </row>
    <row r="190" spans="1:13">
      <c r="A190" s="95" t="s">
        <v>13</v>
      </c>
      <c r="B190" s="96" t="s">
        <v>179</v>
      </c>
      <c r="C190" s="102"/>
      <c r="D190" s="102"/>
      <c r="E190" s="102"/>
      <c r="F190" s="98"/>
      <c r="G190" s="96">
        <v>3</v>
      </c>
      <c r="H190" s="98" t="s">
        <v>60</v>
      </c>
      <c r="I190" s="99">
        <v>3000000</v>
      </c>
      <c r="J190" s="99">
        <f>G190*I190</f>
        <v>9000000</v>
      </c>
      <c r="K190" s="100" t="s">
        <v>30</v>
      </c>
      <c r="L190" s="19"/>
      <c r="M190" s="3"/>
    </row>
    <row r="191" spans="1:13">
      <c r="A191" s="95" t="s">
        <v>13</v>
      </c>
      <c r="B191" s="96" t="s">
        <v>155</v>
      </c>
      <c r="C191" s="102"/>
      <c r="D191" s="102"/>
      <c r="E191" s="102"/>
      <c r="F191" s="98"/>
      <c r="G191" s="96">
        <v>1</v>
      </c>
      <c r="H191" s="98" t="s">
        <v>60</v>
      </c>
      <c r="I191" s="99">
        <v>5000000</v>
      </c>
      <c r="J191" s="99">
        <f>G191*I191</f>
        <v>5000000</v>
      </c>
      <c r="K191" s="100" t="s">
        <v>30</v>
      </c>
      <c r="L191" s="19"/>
      <c r="M191" s="3"/>
    </row>
    <row r="192" spans="1:13">
      <c r="A192" s="43" t="s">
        <v>180</v>
      </c>
      <c r="B192" s="44" t="s">
        <v>181</v>
      </c>
      <c r="C192" s="127"/>
      <c r="D192" s="127"/>
      <c r="E192" s="127"/>
      <c r="F192" s="45"/>
      <c r="G192" s="44">
        <v>0</v>
      </c>
      <c r="H192" s="45" t="s">
        <v>13</v>
      </c>
      <c r="I192" s="46">
        <v>0</v>
      </c>
      <c r="J192" s="46">
        <f>J193</f>
        <v>63300000</v>
      </c>
      <c r="K192" s="73"/>
      <c r="L192" s="49"/>
      <c r="M192" s="50"/>
    </row>
    <row r="193" spans="1:13">
      <c r="A193" s="51" t="s">
        <v>23</v>
      </c>
      <c r="B193" s="52" t="s">
        <v>182</v>
      </c>
      <c r="C193" s="179"/>
      <c r="D193" s="179"/>
      <c r="E193" s="179"/>
      <c r="F193" s="53"/>
      <c r="G193" s="52">
        <v>0</v>
      </c>
      <c r="H193" s="53" t="s">
        <v>13</v>
      </c>
      <c r="I193" s="54">
        <v>0</v>
      </c>
      <c r="J193" s="54">
        <f>J194</f>
        <v>63300000</v>
      </c>
      <c r="K193" s="180"/>
      <c r="L193" s="57"/>
      <c r="M193" s="58"/>
    </row>
    <row r="194" spans="1:13">
      <c r="A194" s="161" t="s">
        <v>183</v>
      </c>
      <c r="B194" s="162" t="s">
        <v>184</v>
      </c>
      <c r="C194" s="163"/>
      <c r="D194" s="163"/>
      <c r="E194" s="163"/>
      <c r="F194" s="164"/>
      <c r="G194" s="162">
        <v>0</v>
      </c>
      <c r="H194" s="164" t="s">
        <v>13</v>
      </c>
      <c r="I194" s="165">
        <v>0</v>
      </c>
      <c r="J194" s="165">
        <f>J195</f>
        <v>63300000</v>
      </c>
      <c r="K194" s="166"/>
      <c r="L194" s="167" t="s">
        <v>27</v>
      </c>
      <c r="M194" s="1"/>
    </row>
    <row r="195" spans="1:13">
      <c r="A195" s="168" t="s">
        <v>13</v>
      </c>
      <c r="B195" s="169" t="s">
        <v>185</v>
      </c>
      <c r="C195" s="170"/>
      <c r="D195" s="170"/>
      <c r="E195" s="170"/>
      <c r="F195" s="171"/>
      <c r="G195" s="169">
        <v>1</v>
      </c>
      <c r="H195" s="171" t="s">
        <v>132</v>
      </c>
      <c r="I195" s="172">
        <v>63300000</v>
      </c>
      <c r="J195" s="172">
        <f>G195*I195</f>
        <v>63300000</v>
      </c>
      <c r="K195" s="173" t="s">
        <v>30</v>
      </c>
      <c r="L195" s="19"/>
      <c r="M195" s="3"/>
    </row>
    <row r="196" spans="1:13">
      <c r="A196" s="27" t="s">
        <v>186</v>
      </c>
      <c r="B196" s="28" t="s">
        <v>187</v>
      </c>
      <c r="C196" s="29"/>
      <c r="D196" s="29"/>
      <c r="E196" s="29"/>
      <c r="F196" s="30"/>
      <c r="G196" s="28">
        <v>2100</v>
      </c>
      <c r="H196" s="30" t="s">
        <v>188</v>
      </c>
      <c r="I196" s="31">
        <v>0</v>
      </c>
      <c r="J196" s="31">
        <f>J197</f>
        <v>600000000</v>
      </c>
      <c r="K196" s="32"/>
      <c r="L196" s="33"/>
      <c r="M196" s="34"/>
    </row>
    <row r="197" spans="1:13">
      <c r="A197" s="35" t="s">
        <v>189</v>
      </c>
      <c r="B197" s="36" t="s">
        <v>190</v>
      </c>
      <c r="C197" s="126"/>
      <c r="D197" s="126"/>
      <c r="E197" s="126"/>
      <c r="F197" s="37"/>
      <c r="G197" s="36">
        <v>0</v>
      </c>
      <c r="H197" s="37" t="s">
        <v>13</v>
      </c>
      <c r="I197" s="38">
        <v>0</v>
      </c>
      <c r="J197" s="38">
        <f>J198</f>
        <v>600000000</v>
      </c>
      <c r="K197" s="72"/>
      <c r="L197" s="41"/>
      <c r="M197" s="42"/>
    </row>
    <row r="198" spans="1:13">
      <c r="A198" s="43" t="s">
        <v>21</v>
      </c>
      <c r="B198" s="44" t="s">
        <v>191</v>
      </c>
      <c r="C198" s="127"/>
      <c r="D198" s="127"/>
      <c r="E198" s="127"/>
      <c r="F198" s="45"/>
      <c r="G198" s="44">
        <v>0</v>
      </c>
      <c r="H198" s="45" t="s">
        <v>13</v>
      </c>
      <c r="I198" s="46">
        <v>0</v>
      </c>
      <c r="J198" s="46">
        <f>J199+J201</f>
        <v>600000000</v>
      </c>
      <c r="K198" s="73"/>
      <c r="L198" s="49"/>
      <c r="M198" s="50"/>
    </row>
    <row r="199" spans="1:13">
      <c r="A199" s="161" t="s">
        <v>192</v>
      </c>
      <c r="B199" s="162" t="s">
        <v>193</v>
      </c>
      <c r="C199" s="163"/>
      <c r="D199" s="163"/>
      <c r="E199" s="163"/>
      <c r="F199" s="164"/>
      <c r="G199" s="162">
        <v>0</v>
      </c>
      <c r="H199" s="164" t="s">
        <v>13</v>
      </c>
      <c r="I199" s="165">
        <v>0</v>
      </c>
      <c r="J199" s="165">
        <f>J200</f>
        <v>100000000</v>
      </c>
      <c r="K199" s="166"/>
      <c r="L199" s="181" t="s">
        <v>76</v>
      </c>
      <c r="M199" s="1"/>
    </row>
    <row r="200" spans="1:13">
      <c r="A200" s="168" t="s">
        <v>13</v>
      </c>
      <c r="B200" s="169" t="s">
        <v>194</v>
      </c>
      <c r="C200" s="170"/>
      <c r="D200" s="170"/>
      <c r="E200" s="170"/>
      <c r="F200" s="171"/>
      <c r="G200" s="169">
        <v>1</v>
      </c>
      <c r="H200" s="171" t="s">
        <v>29</v>
      </c>
      <c r="I200" s="172">
        <v>100000000</v>
      </c>
      <c r="J200" s="172">
        <f>G200*I200</f>
        <v>100000000</v>
      </c>
      <c r="K200" s="173" t="s">
        <v>30</v>
      </c>
      <c r="L200" s="19"/>
      <c r="M200" s="3"/>
    </row>
    <row r="201" spans="1:13">
      <c r="A201" s="59" t="s">
        <v>195</v>
      </c>
      <c r="B201" s="60" t="s">
        <v>196</v>
      </c>
      <c r="C201" s="128"/>
      <c r="D201" s="128"/>
      <c r="E201" s="128"/>
      <c r="F201" s="61"/>
      <c r="G201" s="60">
        <v>0</v>
      </c>
      <c r="H201" s="61" t="s">
        <v>13</v>
      </c>
      <c r="I201" s="62">
        <v>0</v>
      </c>
      <c r="J201" s="62">
        <f>J202</f>
        <v>500000000</v>
      </c>
      <c r="K201" s="63"/>
      <c r="L201" s="129" t="s">
        <v>76</v>
      </c>
      <c r="M201" s="1"/>
    </row>
    <row r="202" spans="1:13">
      <c r="A202" s="65" t="s">
        <v>13</v>
      </c>
      <c r="B202" s="66" t="s">
        <v>197</v>
      </c>
      <c r="C202" s="97"/>
      <c r="D202" s="97"/>
      <c r="E202" s="97"/>
      <c r="F202" s="67"/>
      <c r="G202" s="66">
        <v>1</v>
      </c>
      <c r="H202" s="67" t="s">
        <v>29</v>
      </c>
      <c r="I202" s="68">
        <v>500000000</v>
      </c>
      <c r="J202" s="68">
        <f>G202*I202</f>
        <v>500000000</v>
      </c>
      <c r="K202" s="69" t="s">
        <v>30</v>
      </c>
      <c r="L202" s="70"/>
      <c r="M202" s="3"/>
    </row>
    <row r="203" spans="1:13">
      <c r="A203" s="27" t="s">
        <v>198</v>
      </c>
      <c r="B203" s="28" t="s">
        <v>199</v>
      </c>
      <c r="C203" s="29"/>
      <c r="D203" s="29"/>
      <c r="E203" s="29"/>
      <c r="F203" s="30"/>
      <c r="G203" s="28">
        <v>12</v>
      </c>
      <c r="H203" s="30" t="s">
        <v>200</v>
      </c>
      <c r="I203" s="31">
        <v>0</v>
      </c>
      <c r="J203" s="31">
        <f>J204+J340+J403+J420+J454+J462</f>
        <v>18674946000</v>
      </c>
      <c r="K203" s="32"/>
      <c r="L203" s="33"/>
      <c r="M203" s="34"/>
    </row>
    <row r="204" spans="1:13">
      <c r="A204" s="151" t="s">
        <v>201</v>
      </c>
      <c r="B204" s="152" t="s">
        <v>202</v>
      </c>
      <c r="C204" s="174"/>
      <c r="D204" s="174"/>
      <c r="E204" s="174"/>
      <c r="F204" s="153"/>
      <c r="G204" s="152">
        <v>0</v>
      </c>
      <c r="H204" s="153" t="s">
        <v>13</v>
      </c>
      <c r="I204" s="154">
        <v>0</v>
      </c>
      <c r="J204" s="154">
        <f>J205+J214+J231+J248+J269+J286+J302+J313+J326</f>
        <v>14300251000</v>
      </c>
      <c r="K204" s="155"/>
      <c r="L204" s="175"/>
      <c r="M204" s="42"/>
    </row>
    <row r="205" spans="1:13">
      <c r="A205" s="156">
        <v>11</v>
      </c>
      <c r="B205" s="157" t="s">
        <v>203</v>
      </c>
      <c r="C205" s="176"/>
      <c r="D205" s="176"/>
      <c r="E205" s="176"/>
      <c r="F205" s="158"/>
      <c r="G205" s="157">
        <v>0</v>
      </c>
      <c r="H205" s="158" t="s">
        <v>13</v>
      </c>
      <c r="I205" s="159">
        <v>0</v>
      </c>
      <c r="J205" s="159">
        <f>J206+J208+J210+J212</f>
        <v>13067131000</v>
      </c>
      <c r="K205" s="160"/>
      <c r="L205" s="108"/>
      <c r="M205" s="50"/>
    </row>
    <row r="206" spans="1:13">
      <c r="A206" s="109" t="s">
        <v>204</v>
      </c>
      <c r="B206" s="110" t="s">
        <v>205</v>
      </c>
      <c r="C206" s="177"/>
      <c r="D206" s="177"/>
      <c r="E206" s="177"/>
      <c r="F206" s="111"/>
      <c r="G206" s="110">
        <v>0</v>
      </c>
      <c r="H206" s="111" t="s">
        <v>13</v>
      </c>
      <c r="I206" s="112">
        <v>0</v>
      </c>
      <c r="J206" s="112">
        <f>J207</f>
        <v>200000000</v>
      </c>
      <c r="K206" s="113"/>
      <c r="L206" s="182" t="s">
        <v>76</v>
      </c>
      <c r="M206" s="1"/>
    </row>
    <row r="207" spans="1:13">
      <c r="A207" s="115" t="s">
        <v>13</v>
      </c>
      <c r="B207" s="66" t="s">
        <v>206</v>
      </c>
      <c r="C207" s="97"/>
      <c r="D207" s="97"/>
      <c r="E207" s="97"/>
      <c r="F207" s="67"/>
      <c r="G207" s="66">
        <v>1</v>
      </c>
      <c r="H207" s="67" t="s">
        <v>132</v>
      </c>
      <c r="I207" s="68">
        <v>200000000</v>
      </c>
      <c r="J207" s="68">
        <f>G207*I207</f>
        <v>200000000</v>
      </c>
      <c r="K207" s="119" t="s">
        <v>30</v>
      </c>
      <c r="L207" s="120"/>
      <c r="M207" s="3"/>
    </row>
    <row r="208" spans="1:13">
      <c r="A208" s="109" t="s">
        <v>207</v>
      </c>
      <c r="B208" s="110" t="s">
        <v>208</v>
      </c>
      <c r="C208" s="177"/>
      <c r="D208" s="177"/>
      <c r="E208" s="177"/>
      <c r="F208" s="111"/>
      <c r="G208" s="110">
        <v>0</v>
      </c>
      <c r="H208" s="111" t="s">
        <v>13</v>
      </c>
      <c r="I208" s="112">
        <v>0</v>
      </c>
      <c r="J208" s="112">
        <f>J209</f>
        <v>200000000</v>
      </c>
      <c r="K208" s="113"/>
      <c r="L208" s="182" t="s">
        <v>76</v>
      </c>
      <c r="M208" s="1"/>
    </row>
    <row r="209" spans="1:13">
      <c r="A209" s="115" t="s">
        <v>13</v>
      </c>
      <c r="B209" s="66" t="s">
        <v>209</v>
      </c>
      <c r="C209" s="97"/>
      <c r="D209" s="97"/>
      <c r="E209" s="97"/>
      <c r="F209" s="67"/>
      <c r="G209" s="66">
        <v>1</v>
      </c>
      <c r="H209" s="67" t="s">
        <v>132</v>
      </c>
      <c r="I209" s="68">
        <v>200000000</v>
      </c>
      <c r="J209" s="68">
        <f>G209*I209</f>
        <v>200000000</v>
      </c>
      <c r="K209" s="119" t="s">
        <v>30</v>
      </c>
      <c r="L209" s="120"/>
      <c r="M209" s="3"/>
    </row>
    <row r="210" spans="1:13">
      <c r="A210" s="109" t="s">
        <v>192</v>
      </c>
      <c r="B210" s="110" t="s">
        <v>193</v>
      </c>
      <c r="C210" s="177"/>
      <c r="D210" s="177"/>
      <c r="E210" s="177"/>
      <c r="F210" s="111"/>
      <c r="G210" s="110">
        <v>0</v>
      </c>
      <c r="H210" s="111" t="s">
        <v>13</v>
      </c>
      <c r="I210" s="112">
        <v>0</v>
      </c>
      <c r="J210" s="112">
        <f>J211</f>
        <v>650000000</v>
      </c>
      <c r="K210" s="113"/>
      <c r="L210" s="182" t="s">
        <v>76</v>
      </c>
      <c r="M210" s="1"/>
    </row>
    <row r="211" spans="1:13">
      <c r="A211" s="115" t="s">
        <v>13</v>
      </c>
      <c r="B211" s="116" t="s">
        <v>210</v>
      </c>
      <c r="C211" s="178"/>
      <c r="D211" s="178"/>
      <c r="E211" s="178"/>
      <c r="F211" s="117"/>
      <c r="G211" s="116">
        <v>1</v>
      </c>
      <c r="H211" s="117" t="s">
        <v>132</v>
      </c>
      <c r="I211" s="118">
        <v>650000000</v>
      </c>
      <c r="J211" s="118">
        <f>G211*I211</f>
        <v>650000000</v>
      </c>
      <c r="K211" s="119" t="s">
        <v>30</v>
      </c>
      <c r="L211" s="120"/>
      <c r="M211" s="3"/>
    </row>
    <row r="212" spans="1:13">
      <c r="A212" s="109" t="s">
        <v>195</v>
      </c>
      <c r="B212" s="110" t="s">
        <v>196</v>
      </c>
      <c r="C212" s="177"/>
      <c r="D212" s="177"/>
      <c r="E212" s="177"/>
      <c r="F212" s="111"/>
      <c r="G212" s="110">
        <v>0</v>
      </c>
      <c r="H212" s="111" t="s">
        <v>13</v>
      </c>
      <c r="I212" s="112">
        <v>0</v>
      </c>
      <c r="J212" s="112">
        <f>J213</f>
        <v>12017131000</v>
      </c>
      <c r="K212" s="113"/>
      <c r="L212" s="182" t="s">
        <v>76</v>
      </c>
      <c r="M212" s="1"/>
    </row>
    <row r="213" spans="1:13">
      <c r="A213" s="115" t="s">
        <v>13</v>
      </c>
      <c r="B213" s="116" t="s">
        <v>211</v>
      </c>
      <c r="C213" s="178"/>
      <c r="D213" s="178"/>
      <c r="E213" s="178"/>
      <c r="F213" s="117"/>
      <c r="G213" s="116">
        <v>1</v>
      </c>
      <c r="H213" s="117" t="s">
        <v>29</v>
      </c>
      <c r="I213" s="118">
        <v>12017131000</v>
      </c>
      <c r="J213" s="118">
        <f>G213*I213</f>
        <v>12017131000</v>
      </c>
      <c r="K213" s="119" t="s">
        <v>30</v>
      </c>
      <c r="L213" s="120"/>
      <c r="M213" s="3"/>
    </row>
    <row r="214" spans="1:13">
      <c r="A214" s="156" t="s">
        <v>40</v>
      </c>
      <c r="B214" s="922" t="s">
        <v>212</v>
      </c>
      <c r="C214" s="923"/>
      <c r="D214" s="923"/>
      <c r="E214" s="923"/>
      <c r="F214" s="924"/>
      <c r="G214" s="157"/>
      <c r="H214" s="158" t="s">
        <v>13</v>
      </c>
      <c r="I214" s="159"/>
      <c r="J214" s="183">
        <f>J215+J221+J225+J228</f>
        <v>129810000</v>
      </c>
      <c r="K214" s="184"/>
      <c r="L214" s="120"/>
      <c r="M214" s="3"/>
    </row>
    <row r="215" spans="1:13">
      <c r="A215" s="109" t="s">
        <v>35</v>
      </c>
      <c r="B215" s="916" t="s">
        <v>36</v>
      </c>
      <c r="C215" s="917"/>
      <c r="D215" s="917"/>
      <c r="E215" s="917"/>
      <c r="F215" s="918"/>
      <c r="G215" s="110"/>
      <c r="H215" s="111" t="s">
        <v>13</v>
      </c>
      <c r="I215" s="112"/>
      <c r="J215" s="112">
        <f>SUM(J216:J220)</f>
        <v>4150000</v>
      </c>
      <c r="K215" s="113"/>
      <c r="L215" s="114" t="s">
        <v>27</v>
      </c>
      <c r="M215" s="3"/>
    </row>
    <row r="216" spans="1:13">
      <c r="A216" s="115" t="s">
        <v>13</v>
      </c>
      <c r="B216" s="886" t="s">
        <v>97</v>
      </c>
      <c r="C216" s="887"/>
      <c r="D216" s="887"/>
      <c r="E216" s="887"/>
      <c r="F216" s="888"/>
      <c r="G216" s="66">
        <v>1</v>
      </c>
      <c r="H216" s="67" t="s">
        <v>60</v>
      </c>
      <c r="I216" s="68">
        <v>50000</v>
      </c>
      <c r="J216" s="68">
        <f>G216*I216</f>
        <v>50000</v>
      </c>
      <c r="K216" s="119" t="s">
        <v>30</v>
      </c>
      <c r="L216" s="120"/>
      <c r="M216" s="3"/>
    </row>
    <row r="217" spans="1:13">
      <c r="A217" s="115" t="s">
        <v>13</v>
      </c>
      <c r="B217" s="886" t="s">
        <v>213</v>
      </c>
      <c r="C217" s="887"/>
      <c r="D217" s="887"/>
      <c r="E217" s="887"/>
      <c r="F217" s="888"/>
      <c r="G217" s="66">
        <v>1</v>
      </c>
      <c r="H217" s="67" t="s">
        <v>60</v>
      </c>
      <c r="I217" s="68">
        <v>250000</v>
      </c>
      <c r="J217" s="68">
        <f>G217*I217</f>
        <v>250000</v>
      </c>
      <c r="K217" s="119" t="s">
        <v>30</v>
      </c>
      <c r="L217" s="120"/>
      <c r="M217" s="3"/>
    </row>
    <row r="218" spans="1:13">
      <c r="A218" s="115" t="s">
        <v>13</v>
      </c>
      <c r="B218" s="886" t="s">
        <v>214</v>
      </c>
      <c r="C218" s="887"/>
      <c r="D218" s="887"/>
      <c r="E218" s="887"/>
      <c r="F218" s="888"/>
      <c r="G218" s="66">
        <v>65</v>
      </c>
      <c r="H218" s="67" t="s">
        <v>215</v>
      </c>
      <c r="I218" s="68">
        <v>50000</v>
      </c>
      <c r="J218" s="68">
        <f>G218*I218</f>
        <v>3250000</v>
      </c>
      <c r="K218" s="119" t="s">
        <v>30</v>
      </c>
      <c r="L218" s="120"/>
      <c r="M218" s="3"/>
    </row>
    <row r="219" spans="1:13">
      <c r="A219" s="115" t="s">
        <v>13</v>
      </c>
      <c r="B219" s="886" t="s">
        <v>163</v>
      </c>
      <c r="C219" s="887"/>
      <c r="D219" s="887"/>
      <c r="E219" s="887"/>
      <c r="F219" s="888"/>
      <c r="G219" s="66">
        <v>1</v>
      </c>
      <c r="H219" s="67" t="s">
        <v>60</v>
      </c>
      <c r="I219" s="68">
        <v>300000</v>
      </c>
      <c r="J219" s="68">
        <f>G219*I219</f>
        <v>300000</v>
      </c>
      <c r="K219" s="119" t="s">
        <v>30</v>
      </c>
      <c r="L219" s="120"/>
      <c r="M219" s="3"/>
    </row>
    <row r="220" spans="1:13">
      <c r="A220" s="115" t="s">
        <v>13</v>
      </c>
      <c r="B220" s="886" t="s">
        <v>216</v>
      </c>
      <c r="C220" s="887"/>
      <c r="D220" s="887"/>
      <c r="E220" s="887"/>
      <c r="F220" s="888"/>
      <c r="G220" s="66">
        <v>1</v>
      </c>
      <c r="H220" s="67" t="s">
        <v>60</v>
      </c>
      <c r="I220" s="68">
        <v>300000</v>
      </c>
      <c r="J220" s="68">
        <f>G220*I220</f>
        <v>300000</v>
      </c>
      <c r="K220" s="119" t="s">
        <v>30</v>
      </c>
      <c r="L220" s="120"/>
      <c r="M220" s="3"/>
    </row>
    <row r="221" spans="1:13">
      <c r="A221" s="109" t="s">
        <v>102</v>
      </c>
      <c r="B221" s="916" t="s">
        <v>103</v>
      </c>
      <c r="C221" s="917"/>
      <c r="D221" s="917"/>
      <c r="E221" s="917"/>
      <c r="F221" s="918"/>
      <c r="G221" s="110"/>
      <c r="H221" s="111" t="s">
        <v>13</v>
      </c>
      <c r="I221" s="112"/>
      <c r="J221" s="112">
        <f>SUM(J222:J224)</f>
        <v>75900000</v>
      </c>
      <c r="K221" s="113"/>
      <c r="L221" s="114" t="s">
        <v>27</v>
      </c>
      <c r="M221" s="3"/>
    </row>
    <row r="222" spans="1:13">
      <c r="A222" s="185" t="s">
        <v>13</v>
      </c>
      <c r="B222" s="186" t="s">
        <v>217</v>
      </c>
      <c r="C222" s="937" t="s">
        <v>218</v>
      </c>
      <c r="D222" s="937"/>
      <c r="E222" s="937"/>
      <c r="F222" s="938"/>
      <c r="G222" s="187">
        <v>130</v>
      </c>
      <c r="H222" s="188" t="s">
        <v>105</v>
      </c>
      <c r="I222" s="189">
        <v>550000</v>
      </c>
      <c r="J222" s="189">
        <f>G222*I222</f>
        <v>71500000</v>
      </c>
      <c r="K222" s="119" t="s">
        <v>30</v>
      </c>
      <c r="L222" s="120"/>
      <c r="M222" s="3"/>
    </row>
    <row r="223" spans="1:13">
      <c r="A223" s="185" t="s">
        <v>13</v>
      </c>
      <c r="B223" s="186" t="s">
        <v>219</v>
      </c>
      <c r="C223" s="937" t="s">
        <v>220</v>
      </c>
      <c r="D223" s="937"/>
      <c r="E223" s="937"/>
      <c r="F223" s="938"/>
      <c r="G223" s="187">
        <v>4</v>
      </c>
      <c r="H223" s="188" t="s">
        <v>105</v>
      </c>
      <c r="I223" s="189">
        <v>550000</v>
      </c>
      <c r="J223" s="189">
        <f>G223*I223</f>
        <v>2200000</v>
      </c>
      <c r="K223" s="119" t="s">
        <v>30</v>
      </c>
      <c r="L223" s="120"/>
      <c r="M223" s="3"/>
    </row>
    <row r="224" spans="1:13">
      <c r="A224" s="185" t="s">
        <v>13</v>
      </c>
      <c r="B224" s="186" t="s">
        <v>217</v>
      </c>
      <c r="C224" s="937" t="s">
        <v>221</v>
      </c>
      <c r="D224" s="937"/>
      <c r="E224" s="937"/>
      <c r="F224" s="938"/>
      <c r="G224" s="187">
        <v>4</v>
      </c>
      <c r="H224" s="188" t="s">
        <v>105</v>
      </c>
      <c r="I224" s="189">
        <v>550000</v>
      </c>
      <c r="J224" s="189">
        <f>G224*I224</f>
        <v>2200000</v>
      </c>
      <c r="K224" s="119" t="s">
        <v>30</v>
      </c>
      <c r="L224" s="120"/>
      <c r="M224" s="3"/>
    </row>
    <row r="225" spans="1:13">
      <c r="A225" s="109" t="s">
        <v>54</v>
      </c>
      <c r="B225" s="916" t="s">
        <v>55</v>
      </c>
      <c r="C225" s="917"/>
      <c r="D225" s="917"/>
      <c r="E225" s="917"/>
      <c r="F225" s="918"/>
      <c r="G225" s="110"/>
      <c r="H225" s="111" t="s">
        <v>13</v>
      </c>
      <c r="I225" s="112"/>
      <c r="J225" s="112">
        <f>SUM(J226:J227)</f>
        <v>17600000</v>
      </c>
      <c r="K225" s="113"/>
      <c r="L225" s="114" t="s">
        <v>27</v>
      </c>
      <c r="M225" s="3"/>
    </row>
    <row r="226" spans="1:13">
      <c r="A226" s="115" t="s">
        <v>13</v>
      </c>
      <c r="B226" s="919" t="s">
        <v>56</v>
      </c>
      <c r="C226" s="920"/>
      <c r="D226" s="920"/>
      <c r="E226" s="920"/>
      <c r="F226" s="921"/>
      <c r="G226" s="116">
        <v>16</v>
      </c>
      <c r="H226" s="117" t="s">
        <v>57</v>
      </c>
      <c r="I226" s="118">
        <v>750000</v>
      </c>
      <c r="J226" s="118">
        <f>G226*I226</f>
        <v>12000000</v>
      </c>
      <c r="K226" s="119" t="s">
        <v>30</v>
      </c>
      <c r="L226" s="120"/>
      <c r="M226" s="3"/>
    </row>
    <row r="227" spans="1:13">
      <c r="A227" s="115" t="s">
        <v>13</v>
      </c>
      <c r="B227" s="919" t="s">
        <v>167</v>
      </c>
      <c r="C227" s="920"/>
      <c r="D227" s="920"/>
      <c r="E227" s="920"/>
      <c r="F227" s="921"/>
      <c r="G227" s="116">
        <v>16</v>
      </c>
      <c r="H227" s="117" t="s">
        <v>57</v>
      </c>
      <c r="I227" s="118">
        <v>350000</v>
      </c>
      <c r="J227" s="118">
        <f t="shared" ref="J227:J290" si="0">G227*I227</f>
        <v>5600000</v>
      </c>
      <c r="K227" s="119" t="s">
        <v>30</v>
      </c>
      <c r="L227" s="120"/>
      <c r="M227" s="3"/>
    </row>
    <row r="228" spans="1:13">
      <c r="A228" s="109" t="s">
        <v>88</v>
      </c>
      <c r="B228" s="916" t="s">
        <v>89</v>
      </c>
      <c r="C228" s="917"/>
      <c r="D228" s="917"/>
      <c r="E228" s="917"/>
      <c r="F228" s="918"/>
      <c r="G228" s="110"/>
      <c r="H228" s="111" t="s">
        <v>13</v>
      </c>
      <c r="I228" s="112"/>
      <c r="J228" s="112">
        <f>SUM(J229:J230)</f>
        <v>32160000</v>
      </c>
      <c r="K228" s="113"/>
      <c r="L228" s="114" t="s">
        <v>27</v>
      </c>
      <c r="M228" s="3"/>
    </row>
    <row r="229" spans="1:13">
      <c r="A229" s="115" t="s">
        <v>13</v>
      </c>
      <c r="B229" s="919" t="s">
        <v>222</v>
      </c>
      <c r="C229" s="920"/>
      <c r="D229" s="920"/>
      <c r="E229" s="920"/>
      <c r="F229" s="921"/>
      <c r="G229" s="116">
        <v>219</v>
      </c>
      <c r="H229" s="117" t="s">
        <v>105</v>
      </c>
      <c r="I229" s="118">
        <v>140000</v>
      </c>
      <c r="J229" s="118">
        <f t="shared" si="0"/>
        <v>30660000</v>
      </c>
      <c r="K229" s="119" t="s">
        <v>30</v>
      </c>
      <c r="L229" s="120"/>
      <c r="M229" s="3"/>
    </row>
    <row r="230" spans="1:13">
      <c r="A230" s="115" t="s">
        <v>13</v>
      </c>
      <c r="B230" s="919" t="s">
        <v>155</v>
      </c>
      <c r="C230" s="920"/>
      <c r="D230" s="920"/>
      <c r="E230" s="920"/>
      <c r="F230" s="921"/>
      <c r="G230" s="116">
        <v>1</v>
      </c>
      <c r="H230" s="117" t="s">
        <v>60</v>
      </c>
      <c r="I230" s="118">
        <v>1500000</v>
      </c>
      <c r="J230" s="118">
        <f t="shared" si="0"/>
        <v>1500000</v>
      </c>
      <c r="K230" s="119" t="s">
        <v>30</v>
      </c>
      <c r="L230" s="120"/>
      <c r="M230" s="3"/>
    </row>
    <row r="231" spans="1:13">
      <c r="A231" s="81" t="s">
        <v>63</v>
      </c>
      <c r="B231" s="913" t="s">
        <v>223</v>
      </c>
      <c r="C231" s="914"/>
      <c r="D231" s="914"/>
      <c r="E231" s="914"/>
      <c r="F231" s="915"/>
      <c r="G231" s="82"/>
      <c r="H231" s="84" t="s">
        <v>13</v>
      </c>
      <c r="I231" s="85"/>
      <c r="J231" s="190">
        <f>J232+J238+J242+J245</f>
        <v>297080000</v>
      </c>
      <c r="K231" s="191"/>
      <c r="L231" s="101"/>
      <c r="M231" s="3"/>
    </row>
    <row r="232" spans="1:13">
      <c r="A232" s="88" t="s">
        <v>35</v>
      </c>
      <c r="B232" s="907" t="s">
        <v>36</v>
      </c>
      <c r="C232" s="908"/>
      <c r="D232" s="908"/>
      <c r="E232" s="908"/>
      <c r="F232" s="909"/>
      <c r="G232" s="89"/>
      <c r="H232" s="91" t="s">
        <v>13</v>
      </c>
      <c r="I232" s="92"/>
      <c r="J232" s="92">
        <f>SUM(J233:J237)</f>
        <v>17700000</v>
      </c>
      <c r="K232" s="93"/>
      <c r="L232" s="94" t="s">
        <v>27</v>
      </c>
      <c r="M232" s="3"/>
    </row>
    <row r="233" spans="1:13">
      <c r="A233" s="95" t="s">
        <v>13</v>
      </c>
      <c r="B233" s="886" t="s">
        <v>97</v>
      </c>
      <c r="C233" s="887"/>
      <c r="D233" s="887"/>
      <c r="E233" s="887"/>
      <c r="F233" s="888"/>
      <c r="G233" s="66">
        <v>3</v>
      </c>
      <c r="H233" s="67" t="s">
        <v>60</v>
      </c>
      <c r="I233" s="68">
        <v>50000</v>
      </c>
      <c r="J233" s="68">
        <f t="shared" si="0"/>
        <v>150000</v>
      </c>
      <c r="K233" s="69" t="s">
        <v>30</v>
      </c>
      <c r="L233" s="101"/>
      <c r="M233" s="3"/>
    </row>
    <row r="234" spans="1:13">
      <c r="A234" s="95" t="s">
        <v>13</v>
      </c>
      <c r="B234" s="886" t="s">
        <v>213</v>
      </c>
      <c r="C234" s="887"/>
      <c r="D234" s="887"/>
      <c r="E234" s="887"/>
      <c r="F234" s="888"/>
      <c r="G234" s="66">
        <v>3</v>
      </c>
      <c r="H234" s="67" t="s">
        <v>60</v>
      </c>
      <c r="I234" s="68">
        <v>250000</v>
      </c>
      <c r="J234" s="68">
        <f t="shared" si="0"/>
        <v>750000</v>
      </c>
      <c r="K234" s="69" t="s">
        <v>30</v>
      </c>
      <c r="L234" s="101"/>
      <c r="M234" s="3"/>
    </row>
    <row r="235" spans="1:13">
      <c r="A235" s="95" t="s">
        <v>13</v>
      </c>
      <c r="B235" s="886" t="s">
        <v>224</v>
      </c>
      <c r="C235" s="887"/>
      <c r="D235" s="887"/>
      <c r="E235" s="887"/>
      <c r="F235" s="888"/>
      <c r="G235" s="66">
        <v>300</v>
      </c>
      <c r="H235" s="67" t="s">
        <v>225</v>
      </c>
      <c r="I235" s="68">
        <v>50000</v>
      </c>
      <c r="J235" s="68">
        <f t="shared" si="0"/>
        <v>15000000</v>
      </c>
      <c r="K235" s="69" t="s">
        <v>30</v>
      </c>
      <c r="L235" s="101"/>
      <c r="M235" s="3"/>
    </row>
    <row r="236" spans="1:13">
      <c r="A236" s="95" t="s">
        <v>13</v>
      </c>
      <c r="B236" s="886" t="s">
        <v>163</v>
      </c>
      <c r="C236" s="887"/>
      <c r="D236" s="887"/>
      <c r="E236" s="887"/>
      <c r="F236" s="888"/>
      <c r="G236" s="66">
        <v>3</v>
      </c>
      <c r="H236" s="67" t="s">
        <v>60</v>
      </c>
      <c r="I236" s="68">
        <v>300000</v>
      </c>
      <c r="J236" s="68">
        <f t="shared" si="0"/>
        <v>900000</v>
      </c>
      <c r="K236" s="69" t="s">
        <v>30</v>
      </c>
      <c r="L236" s="101"/>
      <c r="M236" s="3"/>
    </row>
    <row r="237" spans="1:13">
      <c r="A237" s="95" t="s">
        <v>13</v>
      </c>
      <c r="B237" s="886" t="s">
        <v>216</v>
      </c>
      <c r="C237" s="887"/>
      <c r="D237" s="887"/>
      <c r="E237" s="887"/>
      <c r="F237" s="888"/>
      <c r="G237" s="66">
        <v>3</v>
      </c>
      <c r="H237" s="67" t="s">
        <v>60</v>
      </c>
      <c r="I237" s="68">
        <v>300000</v>
      </c>
      <c r="J237" s="68">
        <f t="shared" si="0"/>
        <v>900000</v>
      </c>
      <c r="K237" s="69" t="s">
        <v>30</v>
      </c>
      <c r="L237" s="101"/>
      <c r="M237" s="3"/>
    </row>
    <row r="238" spans="1:13">
      <c r="A238" s="88" t="s">
        <v>102</v>
      </c>
      <c r="B238" s="907" t="s">
        <v>103</v>
      </c>
      <c r="C238" s="908"/>
      <c r="D238" s="908"/>
      <c r="E238" s="908"/>
      <c r="F238" s="909"/>
      <c r="G238" s="89"/>
      <c r="H238" s="91" t="s">
        <v>13</v>
      </c>
      <c r="I238" s="92"/>
      <c r="J238" s="92">
        <f>SUM(J239:J241)</f>
        <v>171600000</v>
      </c>
      <c r="K238" s="93"/>
      <c r="L238" s="94" t="s">
        <v>27</v>
      </c>
      <c r="M238" s="3"/>
    </row>
    <row r="239" spans="1:13">
      <c r="A239" s="192" t="s">
        <v>13</v>
      </c>
      <c r="B239" s="186" t="s">
        <v>217</v>
      </c>
      <c r="C239" s="937" t="s">
        <v>226</v>
      </c>
      <c r="D239" s="937"/>
      <c r="E239" s="937"/>
      <c r="F239" s="938"/>
      <c r="G239" s="187">
        <v>300</v>
      </c>
      <c r="H239" s="188" t="s">
        <v>105</v>
      </c>
      <c r="I239" s="189">
        <v>550000</v>
      </c>
      <c r="J239" s="189">
        <f t="shared" si="0"/>
        <v>165000000</v>
      </c>
      <c r="K239" s="69" t="s">
        <v>30</v>
      </c>
      <c r="L239" s="101"/>
      <c r="M239" s="3"/>
    </row>
    <row r="240" spans="1:13">
      <c r="A240" s="192" t="s">
        <v>13</v>
      </c>
      <c r="B240" s="186" t="s">
        <v>219</v>
      </c>
      <c r="C240" s="937" t="s">
        <v>227</v>
      </c>
      <c r="D240" s="937"/>
      <c r="E240" s="937"/>
      <c r="F240" s="938"/>
      <c r="G240" s="187">
        <v>6</v>
      </c>
      <c r="H240" s="188" t="s">
        <v>105</v>
      </c>
      <c r="I240" s="189">
        <v>550000</v>
      </c>
      <c r="J240" s="189">
        <f t="shared" si="0"/>
        <v>3300000</v>
      </c>
      <c r="K240" s="69" t="s">
        <v>30</v>
      </c>
      <c r="L240" s="101"/>
      <c r="M240" s="3"/>
    </row>
    <row r="241" spans="1:13">
      <c r="A241" s="192" t="s">
        <v>13</v>
      </c>
      <c r="B241" s="186" t="s">
        <v>217</v>
      </c>
      <c r="C241" s="937" t="s">
        <v>228</v>
      </c>
      <c r="D241" s="937"/>
      <c r="E241" s="937"/>
      <c r="F241" s="938"/>
      <c r="G241" s="187">
        <v>6</v>
      </c>
      <c r="H241" s="188" t="s">
        <v>105</v>
      </c>
      <c r="I241" s="189">
        <v>550000</v>
      </c>
      <c r="J241" s="189">
        <f t="shared" si="0"/>
        <v>3300000</v>
      </c>
      <c r="K241" s="69" t="s">
        <v>30</v>
      </c>
      <c r="L241" s="101"/>
      <c r="M241" s="3"/>
    </row>
    <row r="242" spans="1:13">
      <c r="A242" s="88" t="s">
        <v>54</v>
      </c>
      <c r="B242" s="907" t="s">
        <v>55</v>
      </c>
      <c r="C242" s="908"/>
      <c r="D242" s="908"/>
      <c r="E242" s="908"/>
      <c r="F242" s="909"/>
      <c r="G242" s="89"/>
      <c r="H242" s="91" t="s">
        <v>13</v>
      </c>
      <c r="I242" s="92"/>
      <c r="J242" s="92">
        <f>SUM(J243:J244)</f>
        <v>17600000</v>
      </c>
      <c r="K242" s="93"/>
      <c r="L242" s="94" t="s">
        <v>27</v>
      </c>
      <c r="M242" s="3"/>
    </row>
    <row r="243" spans="1:13">
      <c r="A243" s="95" t="s">
        <v>13</v>
      </c>
      <c r="B243" s="910" t="s">
        <v>56</v>
      </c>
      <c r="C243" s="911"/>
      <c r="D243" s="911"/>
      <c r="E243" s="911"/>
      <c r="F243" s="912"/>
      <c r="G243" s="96">
        <v>16</v>
      </c>
      <c r="H243" s="98" t="s">
        <v>57</v>
      </c>
      <c r="I243" s="99">
        <v>750000</v>
      </c>
      <c r="J243" s="99">
        <f t="shared" si="0"/>
        <v>12000000</v>
      </c>
      <c r="K243" s="100" t="s">
        <v>30</v>
      </c>
      <c r="L243" s="101"/>
      <c r="M243" s="3"/>
    </row>
    <row r="244" spans="1:13">
      <c r="A244" s="95" t="s">
        <v>13</v>
      </c>
      <c r="B244" s="910" t="s">
        <v>167</v>
      </c>
      <c r="C244" s="911"/>
      <c r="D244" s="911"/>
      <c r="E244" s="911"/>
      <c r="F244" s="912"/>
      <c r="G244" s="96">
        <v>16</v>
      </c>
      <c r="H244" s="98" t="s">
        <v>57</v>
      </c>
      <c r="I244" s="99">
        <v>350000</v>
      </c>
      <c r="J244" s="99">
        <f t="shared" si="0"/>
        <v>5600000</v>
      </c>
      <c r="K244" s="100" t="s">
        <v>30</v>
      </c>
      <c r="L244" s="101"/>
      <c r="M244" s="3"/>
    </row>
    <row r="245" spans="1:13">
      <c r="A245" s="88" t="s">
        <v>88</v>
      </c>
      <c r="B245" s="907" t="s">
        <v>89</v>
      </c>
      <c r="C245" s="908"/>
      <c r="D245" s="908"/>
      <c r="E245" s="908"/>
      <c r="F245" s="909"/>
      <c r="G245" s="89"/>
      <c r="H245" s="91" t="s">
        <v>13</v>
      </c>
      <c r="I245" s="92"/>
      <c r="J245" s="92">
        <f>SUM(J246:J247)</f>
        <v>90180000</v>
      </c>
      <c r="K245" s="93"/>
      <c r="L245" s="94" t="s">
        <v>27</v>
      </c>
      <c r="M245" s="3"/>
    </row>
    <row r="246" spans="1:13">
      <c r="A246" s="95" t="s">
        <v>13</v>
      </c>
      <c r="B246" s="910" t="s">
        <v>229</v>
      </c>
      <c r="C246" s="911"/>
      <c r="D246" s="911"/>
      <c r="E246" s="911"/>
      <c r="F246" s="912"/>
      <c r="G246" s="96">
        <v>612</v>
      </c>
      <c r="H246" s="98" t="s">
        <v>105</v>
      </c>
      <c r="I246" s="99">
        <v>140000</v>
      </c>
      <c r="J246" s="99">
        <f t="shared" si="0"/>
        <v>85680000</v>
      </c>
      <c r="K246" s="100" t="s">
        <v>30</v>
      </c>
      <c r="L246" s="101"/>
      <c r="M246" s="3"/>
    </row>
    <row r="247" spans="1:13">
      <c r="A247" s="95" t="s">
        <v>13</v>
      </c>
      <c r="B247" s="910" t="s">
        <v>155</v>
      </c>
      <c r="C247" s="911"/>
      <c r="D247" s="911"/>
      <c r="E247" s="911"/>
      <c r="F247" s="912"/>
      <c r="G247" s="96">
        <v>3</v>
      </c>
      <c r="H247" s="98" t="s">
        <v>60</v>
      </c>
      <c r="I247" s="99">
        <v>1500000</v>
      </c>
      <c r="J247" s="99">
        <f t="shared" si="0"/>
        <v>4500000</v>
      </c>
      <c r="K247" s="100" t="s">
        <v>30</v>
      </c>
      <c r="L247" s="101"/>
      <c r="M247" s="3"/>
    </row>
    <row r="248" spans="1:13">
      <c r="A248" s="156" t="s">
        <v>66</v>
      </c>
      <c r="B248" s="922" t="s">
        <v>230</v>
      </c>
      <c r="C248" s="923"/>
      <c r="D248" s="923"/>
      <c r="E248" s="923"/>
      <c r="F248" s="924"/>
      <c r="G248" s="157"/>
      <c r="H248" s="158" t="s">
        <v>13</v>
      </c>
      <c r="I248" s="159"/>
      <c r="J248" s="183">
        <f>J249+J256+J261+J263+J266</f>
        <v>80000000</v>
      </c>
      <c r="K248" s="184"/>
      <c r="L248" s="120"/>
      <c r="M248" s="3"/>
    </row>
    <row r="249" spans="1:13">
      <c r="A249" s="109" t="s">
        <v>35</v>
      </c>
      <c r="B249" s="916" t="s">
        <v>36</v>
      </c>
      <c r="C249" s="917"/>
      <c r="D249" s="917"/>
      <c r="E249" s="917"/>
      <c r="F249" s="918"/>
      <c r="G249" s="110"/>
      <c r="H249" s="111" t="s">
        <v>13</v>
      </c>
      <c r="I249" s="112"/>
      <c r="J249" s="112">
        <f>SUM(J250:J255)</f>
        <v>26600000</v>
      </c>
      <c r="K249" s="113"/>
      <c r="L249" s="114" t="s">
        <v>27</v>
      </c>
      <c r="M249" s="3"/>
    </row>
    <row r="250" spans="1:13">
      <c r="A250" s="115" t="s">
        <v>13</v>
      </c>
      <c r="B250" s="886" t="s">
        <v>157</v>
      </c>
      <c r="C250" s="887"/>
      <c r="D250" s="887"/>
      <c r="E250" s="887"/>
      <c r="F250" s="888"/>
      <c r="G250" s="66">
        <v>4</v>
      </c>
      <c r="H250" s="67" t="s">
        <v>60</v>
      </c>
      <c r="I250" s="68">
        <v>500000</v>
      </c>
      <c r="J250" s="68">
        <f t="shared" si="0"/>
        <v>2000000</v>
      </c>
      <c r="K250" s="69" t="s">
        <v>30</v>
      </c>
      <c r="L250" s="120"/>
      <c r="M250" s="3"/>
    </row>
    <row r="251" spans="1:13">
      <c r="A251" s="115" t="s">
        <v>13</v>
      </c>
      <c r="B251" s="886" t="s">
        <v>231</v>
      </c>
      <c r="C251" s="887"/>
      <c r="D251" s="887"/>
      <c r="E251" s="887"/>
      <c r="F251" s="888"/>
      <c r="G251" s="66">
        <v>4</v>
      </c>
      <c r="H251" s="67" t="s">
        <v>60</v>
      </c>
      <c r="I251" s="68">
        <v>300000</v>
      </c>
      <c r="J251" s="68">
        <f t="shared" si="0"/>
        <v>1200000</v>
      </c>
      <c r="K251" s="69" t="s">
        <v>30</v>
      </c>
      <c r="L251" s="120"/>
      <c r="M251" s="3"/>
    </row>
    <row r="252" spans="1:13">
      <c r="A252" s="115" t="s">
        <v>13</v>
      </c>
      <c r="B252" s="886" t="s">
        <v>232</v>
      </c>
      <c r="C252" s="887"/>
      <c r="D252" s="887"/>
      <c r="E252" s="887"/>
      <c r="F252" s="888"/>
      <c r="G252" s="66">
        <v>4</v>
      </c>
      <c r="H252" s="67" t="s">
        <v>60</v>
      </c>
      <c r="I252" s="68">
        <v>1000000</v>
      </c>
      <c r="J252" s="68">
        <f t="shared" si="0"/>
        <v>4000000</v>
      </c>
      <c r="K252" s="69" t="s">
        <v>30</v>
      </c>
      <c r="L252" s="120"/>
      <c r="M252" s="3"/>
    </row>
    <row r="253" spans="1:13">
      <c r="A253" s="115" t="s">
        <v>13</v>
      </c>
      <c r="B253" s="886" t="s">
        <v>233</v>
      </c>
      <c r="C253" s="887"/>
      <c r="D253" s="887"/>
      <c r="E253" s="887"/>
      <c r="F253" s="888"/>
      <c r="G253" s="66">
        <v>4</v>
      </c>
      <c r="H253" s="67" t="s">
        <v>60</v>
      </c>
      <c r="I253" s="68">
        <v>350000</v>
      </c>
      <c r="J253" s="68">
        <f t="shared" si="0"/>
        <v>1400000</v>
      </c>
      <c r="K253" s="69" t="s">
        <v>30</v>
      </c>
      <c r="L253" s="120"/>
      <c r="M253" s="3"/>
    </row>
    <row r="254" spans="1:13">
      <c r="A254" s="115" t="s">
        <v>13</v>
      </c>
      <c r="B254" s="886" t="s">
        <v>234</v>
      </c>
      <c r="C254" s="887"/>
      <c r="D254" s="887"/>
      <c r="E254" s="887"/>
      <c r="F254" s="888"/>
      <c r="G254" s="66">
        <v>400</v>
      </c>
      <c r="H254" s="67" t="s">
        <v>100</v>
      </c>
      <c r="I254" s="68">
        <v>25000</v>
      </c>
      <c r="J254" s="68">
        <f t="shared" si="0"/>
        <v>10000000</v>
      </c>
      <c r="K254" s="69" t="s">
        <v>30</v>
      </c>
      <c r="L254" s="120"/>
      <c r="M254" s="3"/>
    </row>
    <row r="255" spans="1:13">
      <c r="A255" s="115" t="s">
        <v>13</v>
      </c>
      <c r="B255" s="886" t="s">
        <v>235</v>
      </c>
      <c r="C255" s="887"/>
      <c r="D255" s="887"/>
      <c r="E255" s="887"/>
      <c r="F255" s="888"/>
      <c r="G255" s="66">
        <v>4</v>
      </c>
      <c r="H255" s="67" t="s">
        <v>60</v>
      </c>
      <c r="I255" s="68">
        <v>2000000</v>
      </c>
      <c r="J255" s="68">
        <f t="shared" si="0"/>
        <v>8000000</v>
      </c>
      <c r="K255" s="69" t="s">
        <v>30</v>
      </c>
      <c r="L255" s="120"/>
      <c r="M255" s="3"/>
    </row>
    <row r="256" spans="1:13">
      <c r="A256" s="109" t="s">
        <v>51</v>
      </c>
      <c r="B256" s="916" t="s">
        <v>52</v>
      </c>
      <c r="C256" s="917"/>
      <c r="D256" s="917"/>
      <c r="E256" s="917"/>
      <c r="F256" s="918"/>
      <c r="G256" s="110"/>
      <c r="H256" s="111" t="s">
        <v>13</v>
      </c>
      <c r="I256" s="112"/>
      <c r="J256" s="112">
        <f>SUM(J257:J260)</f>
        <v>12200000</v>
      </c>
      <c r="K256" s="113"/>
      <c r="L256" s="114" t="s">
        <v>27</v>
      </c>
      <c r="M256" s="3"/>
    </row>
    <row r="257" spans="1:13">
      <c r="A257" s="115" t="s">
        <v>13</v>
      </c>
      <c r="B257" s="919" t="s">
        <v>236</v>
      </c>
      <c r="C257" s="920"/>
      <c r="D257" s="920"/>
      <c r="E257" s="920"/>
      <c r="F257" s="921"/>
      <c r="G257" s="116">
        <v>4</v>
      </c>
      <c r="H257" s="117" t="s">
        <v>170</v>
      </c>
      <c r="I257" s="118">
        <v>450000</v>
      </c>
      <c r="J257" s="118">
        <f t="shared" si="0"/>
        <v>1800000</v>
      </c>
      <c r="K257" s="119" t="s">
        <v>30</v>
      </c>
      <c r="L257" s="120"/>
      <c r="M257" s="3"/>
    </row>
    <row r="258" spans="1:13">
      <c r="A258" s="115" t="s">
        <v>13</v>
      </c>
      <c r="B258" s="919" t="s">
        <v>237</v>
      </c>
      <c r="C258" s="920"/>
      <c r="D258" s="920"/>
      <c r="E258" s="920"/>
      <c r="F258" s="921"/>
      <c r="G258" s="116">
        <v>8</v>
      </c>
      <c r="H258" s="117" t="s">
        <v>170</v>
      </c>
      <c r="I258" s="118">
        <v>400000</v>
      </c>
      <c r="J258" s="118">
        <f t="shared" si="0"/>
        <v>3200000</v>
      </c>
      <c r="K258" s="119" t="s">
        <v>30</v>
      </c>
      <c r="L258" s="120"/>
      <c r="M258" s="3"/>
    </row>
    <row r="259" spans="1:13">
      <c r="A259" s="115" t="s">
        <v>13</v>
      </c>
      <c r="B259" s="919" t="s">
        <v>238</v>
      </c>
      <c r="C259" s="920"/>
      <c r="D259" s="920"/>
      <c r="E259" s="920"/>
      <c r="F259" s="921"/>
      <c r="G259" s="116">
        <v>4</v>
      </c>
      <c r="H259" s="117" t="s">
        <v>170</v>
      </c>
      <c r="I259" s="118">
        <v>300000</v>
      </c>
      <c r="J259" s="118">
        <f t="shared" si="0"/>
        <v>1200000</v>
      </c>
      <c r="K259" s="119" t="s">
        <v>30</v>
      </c>
      <c r="L259" s="120"/>
      <c r="M259" s="3"/>
    </row>
    <row r="260" spans="1:13">
      <c r="A260" s="115" t="s">
        <v>13</v>
      </c>
      <c r="B260" s="919" t="s">
        <v>239</v>
      </c>
      <c r="C260" s="920"/>
      <c r="D260" s="920"/>
      <c r="E260" s="920"/>
      <c r="F260" s="921"/>
      <c r="G260" s="116">
        <v>20</v>
      </c>
      <c r="H260" s="117" t="s">
        <v>170</v>
      </c>
      <c r="I260" s="118">
        <v>300000</v>
      </c>
      <c r="J260" s="118">
        <f t="shared" si="0"/>
        <v>6000000</v>
      </c>
      <c r="K260" s="119" t="s">
        <v>30</v>
      </c>
      <c r="L260" s="120"/>
      <c r="M260" s="3"/>
    </row>
    <row r="261" spans="1:13">
      <c r="A261" s="109" t="s">
        <v>240</v>
      </c>
      <c r="B261" s="916" t="s">
        <v>241</v>
      </c>
      <c r="C261" s="917"/>
      <c r="D261" s="917"/>
      <c r="E261" s="917"/>
      <c r="F261" s="918"/>
      <c r="G261" s="110"/>
      <c r="H261" s="111" t="s">
        <v>13</v>
      </c>
      <c r="I261" s="112"/>
      <c r="J261" s="112">
        <f>J262</f>
        <v>8000000</v>
      </c>
      <c r="K261" s="113"/>
      <c r="L261" s="114" t="s">
        <v>27</v>
      </c>
      <c r="M261" s="3"/>
    </row>
    <row r="262" spans="1:13">
      <c r="A262" s="115" t="s">
        <v>13</v>
      </c>
      <c r="B262" s="886" t="s">
        <v>242</v>
      </c>
      <c r="C262" s="887"/>
      <c r="D262" s="887"/>
      <c r="E262" s="887"/>
      <c r="F262" s="888"/>
      <c r="G262" s="66">
        <v>4</v>
      </c>
      <c r="H262" s="67" t="s">
        <v>60</v>
      </c>
      <c r="I262" s="68">
        <v>2000000</v>
      </c>
      <c r="J262" s="68">
        <f t="shared" si="0"/>
        <v>8000000</v>
      </c>
      <c r="K262" s="119" t="s">
        <v>30</v>
      </c>
      <c r="L262" s="120"/>
      <c r="M262" s="3"/>
    </row>
    <row r="263" spans="1:13">
      <c r="A263" s="109" t="s">
        <v>54</v>
      </c>
      <c r="B263" s="916" t="s">
        <v>55</v>
      </c>
      <c r="C263" s="917"/>
      <c r="D263" s="917"/>
      <c r="E263" s="917"/>
      <c r="F263" s="918"/>
      <c r="G263" s="110"/>
      <c r="H263" s="111" t="s">
        <v>13</v>
      </c>
      <c r="I263" s="112"/>
      <c r="J263" s="112">
        <f>SUM(J264:J265)</f>
        <v>17200000</v>
      </c>
      <c r="K263" s="113"/>
      <c r="L263" s="114" t="s">
        <v>27</v>
      </c>
      <c r="M263" s="3"/>
    </row>
    <row r="264" spans="1:13">
      <c r="A264" s="115" t="s">
        <v>13</v>
      </c>
      <c r="B264" s="919" t="s">
        <v>56</v>
      </c>
      <c r="C264" s="920"/>
      <c r="D264" s="920"/>
      <c r="E264" s="920"/>
      <c r="F264" s="921"/>
      <c r="G264" s="116">
        <v>4</v>
      </c>
      <c r="H264" s="117" t="s">
        <v>60</v>
      </c>
      <c r="I264" s="118">
        <v>3500000</v>
      </c>
      <c r="J264" s="118">
        <f t="shared" si="0"/>
        <v>14000000</v>
      </c>
      <c r="K264" s="119" t="s">
        <v>30</v>
      </c>
      <c r="L264" s="120"/>
      <c r="M264" s="3"/>
    </row>
    <row r="265" spans="1:13">
      <c r="A265" s="115" t="s">
        <v>13</v>
      </c>
      <c r="B265" s="919" t="s">
        <v>167</v>
      </c>
      <c r="C265" s="920"/>
      <c r="D265" s="920"/>
      <c r="E265" s="920"/>
      <c r="F265" s="921"/>
      <c r="G265" s="116">
        <v>4</v>
      </c>
      <c r="H265" s="117" t="s">
        <v>60</v>
      </c>
      <c r="I265" s="118">
        <v>800000</v>
      </c>
      <c r="J265" s="118">
        <f t="shared" si="0"/>
        <v>3200000</v>
      </c>
      <c r="K265" s="119" t="s">
        <v>30</v>
      </c>
      <c r="L265" s="120"/>
      <c r="M265" s="3"/>
    </row>
    <row r="266" spans="1:13">
      <c r="A266" s="109" t="s">
        <v>88</v>
      </c>
      <c r="B266" s="916" t="s">
        <v>89</v>
      </c>
      <c r="C266" s="917"/>
      <c r="D266" s="917"/>
      <c r="E266" s="917"/>
      <c r="F266" s="918"/>
      <c r="G266" s="110"/>
      <c r="H266" s="111" t="s">
        <v>13</v>
      </c>
      <c r="I266" s="112"/>
      <c r="J266" s="112">
        <f>SUM(J267:J268)</f>
        <v>16000000</v>
      </c>
      <c r="K266" s="113"/>
      <c r="L266" s="114" t="s">
        <v>27</v>
      </c>
      <c r="M266" s="3"/>
    </row>
    <row r="267" spans="1:13">
      <c r="A267" s="115" t="s">
        <v>13</v>
      </c>
      <c r="B267" s="919" t="s">
        <v>243</v>
      </c>
      <c r="C267" s="920"/>
      <c r="D267" s="920"/>
      <c r="E267" s="920"/>
      <c r="F267" s="921"/>
      <c r="G267" s="116">
        <v>4</v>
      </c>
      <c r="H267" s="117" t="s">
        <v>60</v>
      </c>
      <c r="I267" s="118">
        <v>1000000</v>
      </c>
      <c r="J267" s="118">
        <f t="shared" si="0"/>
        <v>4000000</v>
      </c>
      <c r="K267" s="119" t="s">
        <v>30</v>
      </c>
      <c r="L267" s="120"/>
      <c r="M267" s="3"/>
    </row>
    <row r="268" spans="1:13">
      <c r="A268" s="115" t="s">
        <v>13</v>
      </c>
      <c r="B268" s="919" t="s">
        <v>244</v>
      </c>
      <c r="C268" s="920"/>
      <c r="D268" s="920"/>
      <c r="E268" s="920"/>
      <c r="F268" s="921"/>
      <c r="G268" s="116">
        <v>4</v>
      </c>
      <c r="H268" s="117" t="s">
        <v>60</v>
      </c>
      <c r="I268" s="118">
        <v>3000000</v>
      </c>
      <c r="J268" s="118">
        <f t="shared" si="0"/>
        <v>12000000</v>
      </c>
      <c r="K268" s="119" t="s">
        <v>30</v>
      </c>
      <c r="L268" s="120"/>
      <c r="M268" s="3"/>
    </row>
    <row r="269" spans="1:13">
      <c r="A269" s="193" t="s">
        <v>106</v>
      </c>
      <c r="B269" s="934" t="s">
        <v>245</v>
      </c>
      <c r="C269" s="935"/>
      <c r="D269" s="935"/>
      <c r="E269" s="935"/>
      <c r="F269" s="936"/>
      <c r="G269" s="122"/>
      <c r="H269" s="123" t="s">
        <v>13</v>
      </c>
      <c r="I269" s="124"/>
      <c r="J269" s="194">
        <f>J270+J276+J278+J281</f>
        <v>405335000</v>
      </c>
      <c r="K269" s="195"/>
      <c r="L269" s="101"/>
      <c r="M269" s="3"/>
    </row>
    <row r="270" spans="1:13">
      <c r="A270" s="88" t="s">
        <v>35</v>
      </c>
      <c r="B270" s="907" t="s">
        <v>36</v>
      </c>
      <c r="C270" s="908"/>
      <c r="D270" s="908"/>
      <c r="E270" s="908"/>
      <c r="F270" s="909"/>
      <c r="G270" s="89"/>
      <c r="H270" s="91" t="s">
        <v>13</v>
      </c>
      <c r="I270" s="92"/>
      <c r="J270" s="92">
        <f>SUM(J271:J275)</f>
        <v>94250000</v>
      </c>
      <c r="K270" s="93"/>
      <c r="L270" s="94" t="s">
        <v>27</v>
      </c>
      <c r="M270" s="3"/>
    </row>
    <row r="271" spans="1:13">
      <c r="A271" s="95" t="s">
        <v>13</v>
      </c>
      <c r="B271" s="886" t="s">
        <v>97</v>
      </c>
      <c r="C271" s="887"/>
      <c r="D271" s="887"/>
      <c r="E271" s="887"/>
      <c r="F271" s="888"/>
      <c r="G271" s="66">
        <v>1</v>
      </c>
      <c r="H271" s="67" t="s">
        <v>60</v>
      </c>
      <c r="I271" s="68">
        <v>500000</v>
      </c>
      <c r="J271" s="68">
        <f t="shared" si="0"/>
        <v>500000</v>
      </c>
      <c r="K271" s="100" t="s">
        <v>30</v>
      </c>
      <c r="L271" s="101"/>
      <c r="M271" s="3"/>
    </row>
    <row r="272" spans="1:13">
      <c r="A272" s="95" t="s">
        <v>13</v>
      </c>
      <c r="B272" s="886" t="s">
        <v>246</v>
      </c>
      <c r="C272" s="887"/>
      <c r="D272" s="887"/>
      <c r="E272" s="887"/>
      <c r="F272" s="888"/>
      <c r="G272" s="66">
        <v>1</v>
      </c>
      <c r="H272" s="67" t="s">
        <v>60</v>
      </c>
      <c r="I272" s="68">
        <v>90000000</v>
      </c>
      <c r="J272" s="68">
        <f t="shared" si="0"/>
        <v>90000000</v>
      </c>
      <c r="K272" s="100" t="s">
        <v>30</v>
      </c>
      <c r="L272" s="101"/>
      <c r="M272" s="3"/>
    </row>
    <row r="273" spans="1:13">
      <c r="A273" s="95" t="s">
        <v>13</v>
      </c>
      <c r="B273" s="886" t="s">
        <v>163</v>
      </c>
      <c r="C273" s="887"/>
      <c r="D273" s="887"/>
      <c r="E273" s="887"/>
      <c r="F273" s="888"/>
      <c r="G273" s="66">
        <v>1</v>
      </c>
      <c r="H273" s="67" t="s">
        <v>60</v>
      </c>
      <c r="I273" s="68">
        <v>750000</v>
      </c>
      <c r="J273" s="68">
        <f t="shared" si="0"/>
        <v>750000</v>
      </c>
      <c r="K273" s="100" t="s">
        <v>30</v>
      </c>
      <c r="L273" s="101"/>
      <c r="M273" s="3"/>
    </row>
    <row r="274" spans="1:13">
      <c r="A274" s="95" t="s">
        <v>13</v>
      </c>
      <c r="B274" s="886" t="s">
        <v>247</v>
      </c>
      <c r="C274" s="887"/>
      <c r="D274" s="887"/>
      <c r="E274" s="887"/>
      <c r="F274" s="888"/>
      <c r="G274" s="66">
        <v>1</v>
      </c>
      <c r="H274" s="67" t="s">
        <v>60</v>
      </c>
      <c r="I274" s="68">
        <v>1000000</v>
      </c>
      <c r="J274" s="68">
        <f t="shared" si="0"/>
        <v>1000000</v>
      </c>
      <c r="K274" s="100" t="s">
        <v>30</v>
      </c>
      <c r="L274" s="101"/>
      <c r="M274" s="3"/>
    </row>
    <row r="275" spans="1:13">
      <c r="A275" s="95" t="s">
        <v>13</v>
      </c>
      <c r="B275" s="886" t="s">
        <v>164</v>
      </c>
      <c r="C275" s="887"/>
      <c r="D275" s="887"/>
      <c r="E275" s="887"/>
      <c r="F275" s="888"/>
      <c r="G275" s="66">
        <v>1</v>
      </c>
      <c r="H275" s="67" t="s">
        <v>60</v>
      </c>
      <c r="I275" s="68">
        <v>2000000</v>
      </c>
      <c r="J275" s="68">
        <f t="shared" si="0"/>
        <v>2000000</v>
      </c>
      <c r="K275" s="100" t="s">
        <v>30</v>
      </c>
      <c r="L275" s="101"/>
      <c r="M275" s="3"/>
    </row>
    <row r="276" spans="1:13">
      <c r="A276" s="88" t="s">
        <v>102</v>
      </c>
      <c r="B276" s="907" t="s">
        <v>103</v>
      </c>
      <c r="C276" s="908"/>
      <c r="D276" s="908"/>
      <c r="E276" s="908"/>
      <c r="F276" s="909"/>
      <c r="G276" s="89"/>
      <c r="H276" s="91" t="s">
        <v>13</v>
      </c>
      <c r="I276" s="92"/>
      <c r="J276" s="92">
        <f>J277</f>
        <v>182000000</v>
      </c>
      <c r="K276" s="93"/>
      <c r="L276" s="94" t="s">
        <v>27</v>
      </c>
      <c r="M276" s="3"/>
    </row>
    <row r="277" spans="1:13">
      <c r="A277" s="95" t="s">
        <v>13</v>
      </c>
      <c r="B277" s="886" t="s">
        <v>248</v>
      </c>
      <c r="C277" s="887"/>
      <c r="D277" s="887"/>
      <c r="E277" s="887"/>
      <c r="F277" s="888"/>
      <c r="G277" s="66">
        <v>280</v>
      </c>
      <c r="H277" s="67" t="s">
        <v>105</v>
      </c>
      <c r="I277" s="68">
        <v>650000</v>
      </c>
      <c r="J277" s="68">
        <f t="shared" si="0"/>
        <v>182000000</v>
      </c>
      <c r="K277" s="100" t="s">
        <v>30</v>
      </c>
      <c r="L277" s="101"/>
      <c r="M277" s="3"/>
    </row>
    <row r="278" spans="1:13">
      <c r="A278" s="88" t="s">
        <v>54</v>
      </c>
      <c r="B278" s="907" t="s">
        <v>55</v>
      </c>
      <c r="C278" s="908"/>
      <c r="D278" s="908"/>
      <c r="E278" s="908"/>
      <c r="F278" s="909"/>
      <c r="G278" s="89"/>
      <c r="H278" s="91" t="s">
        <v>13</v>
      </c>
      <c r="I278" s="92"/>
      <c r="J278" s="92">
        <f>SUM(J279:J280)</f>
        <v>45000000</v>
      </c>
      <c r="K278" s="93"/>
      <c r="L278" s="94" t="s">
        <v>27</v>
      </c>
      <c r="M278" s="3"/>
    </row>
    <row r="279" spans="1:13">
      <c r="A279" s="95" t="s">
        <v>13</v>
      </c>
      <c r="B279" s="910" t="s">
        <v>56</v>
      </c>
      <c r="C279" s="911"/>
      <c r="D279" s="911"/>
      <c r="E279" s="911"/>
      <c r="F279" s="912"/>
      <c r="G279" s="96">
        <v>30</v>
      </c>
      <c r="H279" s="98" t="s">
        <v>57</v>
      </c>
      <c r="I279" s="99">
        <v>900000</v>
      </c>
      <c r="J279" s="99">
        <f t="shared" si="0"/>
        <v>27000000</v>
      </c>
      <c r="K279" s="100" t="s">
        <v>30</v>
      </c>
      <c r="L279" s="101"/>
      <c r="M279" s="3"/>
    </row>
    <row r="280" spans="1:13">
      <c r="A280" s="95" t="s">
        <v>13</v>
      </c>
      <c r="B280" s="910" t="s">
        <v>167</v>
      </c>
      <c r="C280" s="911"/>
      <c r="D280" s="911"/>
      <c r="E280" s="911"/>
      <c r="F280" s="912"/>
      <c r="G280" s="96">
        <v>30</v>
      </c>
      <c r="H280" s="98" t="s">
        <v>57</v>
      </c>
      <c r="I280" s="99">
        <v>600000</v>
      </c>
      <c r="J280" s="99">
        <f t="shared" si="0"/>
        <v>18000000</v>
      </c>
      <c r="K280" s="100" t="s">
        <v>30</v>
      </c>
      <c r="L280" s="101"/>
      <c r="M280" s="3"/>
    </row>
    <row r="281" spans="1:13">
      <c r="A281" s="88" t="s">
        <v>88</v>
      </c>
      <c r="B281" s="907" t="s">
        <v>89</v>
      </c>
      <c r="C281" s="908"/>
      <c r="D281" s="908"/>
      <c r="E281" s="908"/>
      <c r="F281" s="909"/>
      <c r="G281" s="89"/>
      <c r="H281" s="91" t="s">
        <v>13</v>
      </c>
      <c r="I281" s="92"/>
      <c r="J281" s="92">
        <f>SUM(J282:J285)</f>
        <v>84085000</v>
      </c>
      <c r="K281" s="93"/>
      <c r="L281" s="94" t="s">
        <v>27</v>
      </c>
      <c r="M281" s="3"/>
    </row>
    <row r="282" spans="1:13">
      <c r="A282" s="95" t="s">
        <v>13</v>
      </c>
      <c r="B282" s="910" t="s">
        <v>249</v>
      </c>
      <c r="C282" s="911"/>
      <c r="D282" s="911"/>
      <c r="E282" s="911"/>
      <c r="F282" s="912"/>
      <c r="G282" s="96">
        <v>360</v>
      </c>
      <c r="H282" s="98" t="s">
        <v>105</v>
      </c>
      <c r="I282" s="99">
        <v>140000</v>
      </c>
      <c r="J282" s="99">
        <f t="shared" si="0"/>
        <v>50400000</v>
      </c>
      <c r="K282" s="100" t="s">
        <v>30</v>
      </c>
      <c r="L282" s="101"/>
      <c r="M282" s="3"/>
    </row>
    <row r="283" spans="1:13">
      <c r="A283" s="95" t="s">
        <v>13</v>
      </c>
      <c r="B283" s="910" t="s">
        <v>244</v>
      </c>
      <c r="C283" s="911"/>
      <c r="D283" s="911"/>
      <c r="E283" s="911"/>
      <c r="F283" s="912"/>
      <c r="G283" s="96">
        <v>1</v>
      </c>
      <c r="H283" s="98" t="s">
        <v>60</v>
      </c>
      <c r="I283" s="99">
        <v>13000000</v>
      </c>
      <c r="J283" s="99">
        <f t="shared" si="0"/>
        <v>13000000</v>
      </c>
      <c r="K283" s="100" t="s">
        <v>30</v>
      </c>
      <c r="L283" s="101"/>
      <c r="M283" s="3"/>
    </row>
    <row r="284" spans="1:13">
      <c r="A284" s="95" t="s">
        <v>13</v>
      </c>
      <c r="B284" s="910" t="s">
        <v>155</v>
      </c>
      <c r="C284" s="911"/>
      <c r="D284" s="911"/>
      <c r="E284" s="911"/>
      <c r="F284" s="912"/>
      <c r="G284" s="96">
        <v>1</v>
      </c>
      <c r="H284" s="98" t="s">
        <v>60</v>
      </c>
      <c r="I284" s="99">
        <v>3000000</v>
      </c>
      <c r="J284" s="99">
        <f t="shared" si="0"/>
        <v>3000000</v>
      </c>
      <c r="K284" s="100" t="s">
        <v>30</v>
      </c>
      <c r="L284" s="101"/>
      <c r="M284" s="3"/>
    </row>
    <row r="285" spans="1:13">
      <c r="A285" s="95" t="s">
        <v>13</v>
      </c>
      <c r="B285" s="910" t="s">
        <v>250</v>
      </c>
      <c r="C285" s="911"/>
      <c r="D285" s="911"/>
      <c r="E285" s="911"/>
      <c r="F285" s="912"/>
      <c r="G285" s="96">
        <v>131</v>
      </c>
      <c r="H285" s="98" t="s">
        <v>251</v>
      </c>
      <c r="I285" s="99">
        <v>135000</v>
      </c>
      <c r="J285" s="99">
        <f t="shared" si="0"/>
        <v>17685000</v>
      </c>
      <c r="K285" s="100" t="s">
        <v>30</v>
      </c>
      <c r="L285" s="101"/>
      <c r="M285" s="3"/>
    </row>
    <row r="286" spans="1:13">
      <c r="A286" s="156" t="s">
        <v>180</v>
      </c>
      <c r="B286" s="922" t="s">
        <v>252</v>
      </c>
      <c r="C286" s="923"/>
      <c r="D286" s="923"/>
      <c r="E286" s="923"/>
      <c r="F286" s="924"/>
      <c r="G286" s="157"/>
      <c r="H286" s="158" t="s">
        <v>13</v>
      </c>
      <c r="I286" s="159"/>
      <c r="J286" s="183">
        <f>J287+J292+J294+J297</f>
        <v>159025000</v>
      </c>
      <c r="K286" s="184"/>
      <c r="L286" s="120"/>
      <c r="M286" s="3"/>
    </row>
    <row r="287" spans="1:13">
      <c r="A287" s="109" t="s">
        <v>35</v>
      </c>
      <c r="B287" s="916" t="s">
        <v>36</v>
      </c>
      <c r="C287" s="917"/>
      <c r="D287" s="917"/>
      <c r="E287" s="917"/>
      <c r="F287" s="918"/>
      <c r="G287" s="110"/>
      <c r="H287" s="111" t="s">
        <v>13</v>
      </c>
      <c r="I287" s="112"/>
      <c r="J287" s="112">
        <f>SUM(J288:J291)</f>
        <v>13250000</v>
      </c>
      <c r="K287" s="113"/>
      <c r="L287" s="114" t="s">
        <v>27</v>
      </c>
      <c r="M287" s="3"/>
    </row>
    <row r="288" spans="1:13">
      <c r="A288" s="115" t="s">
        <v>13</v>
      </c>
      <c r="B288" s="886" t="s">
        <v>157</v>
      </c>
      <c r="C288" s="887"/>
      <c r="D288" s="887"/>
      <c r="E288" s="887"/>
      <c r="F288" s="888"/>
      <c r="G288" s="66">
        <v>1</v>
      </c>
      <c r="H288" s="67" t="s">
        <v>60</v>
      </c>
      <c r="I288" s="68">
        <v>10000000</v>
      </c>
      <c r="J288" s="68">
        <f t="shared" si="0"/>
        <v>10000000</v>
      </c>
      <c r="K288" s="119" t="s">
        <v>30</v>
      </c>
      <c r="L288" s="120"/>
      <c r="M288" s="3"/>
    </row>
    <row r="289" spans="1:13">
      <c r="A289" s="115" t="s">
        <v>13</v>
      </c>
      <c r="B289" s="886" t="s">
        <v>163</v>
      </c>
      <c r="C289" s="887"/>
      <c r="D289" s="887"/>
      <c r="E289" s="887"/>
      <c r="F289" s="888"/>
      <c r="G289" s="66">
        <v>1</v>
      </c>
      <c r="H289" s="67" t="s">
        <v>60</v>
      </c>
      <c r="I289" s="68">
        <v>750000</v>
      </c>
      <c r="J289" s="68">
        <f t="shared" si="0"/>
        <v>750000</v>
      </c>
      <c r="K289" s="119" t="s">
        <v>30</v>
      </c>
      <c r="L289" s="120"/>
      <c r="M289" s="3"/>
    </row>
    <row r="290" spans="1:13">
      <c r="A290" s="115" t="s">
        <v>13</v>
      </c>
      <c r="B290" s="886" t="s">
        <v>247</v>
      </c>
      <c r="C290" s="887"/>
      <c r="D290" s="887"/>
      <c r="E290" s="887"/>
      <c r="F290" s="888"/>
      <c r="G290" s="66">
        <v>1</v>
      </c>
      <c r="H290" s="67" t="s">
        <v>60</v>
      </c>
      <c r="I290" s="68">
        <v>1000000</v>
      </c>
      <c r="J290" s="68">
        <f t="shared" si="0"/>
        <v>1000000</v>
      </c>
      <c r="K290" s="119" t="s">
        <v>30</v>
      </c>
      <c r="L290" s="120"/>
      <c r="M290" s="3"/>
    </row>
    <row r="291" spans="1:13">
      <c r="A291" s="115" t="s">
        <v>13</v>
      </c>
      <c r="B291" s="886" t="s">
        <v>151</v>
      </c>
      <c r="C291" s="887"/>
      <c r="D291" s="887"/>
      <c r="E291" s="887"/>
      <c r="F291" s="888"/>
      <c r="G291" s="66">
        <v>1</v>
      </c>
      <c r="H291" s="67" t="s">
        <v>60</v>
      </c>
      <c r="I291" s="68">
        <v>1500000</v>
      </c>
      <c r="J291" s="68">
        <f t="shared" ref="J291:J339" si="1">G291*I291</f>
        <v>1500000</v>
      </c>
      <c r="K291" s="119" t="s">
        <v>30</v>
      </c>
      <c r="L291" s="120"/>
      <c r="M291" s="3"/>
    </row>
    <row r="292" spans="1:13">
      <c r="A292" s="109" t="s">
        <v>102</v>
      </c>
      <c r="B292" s="916" t="s">
        <v>103</v>
      </c>
      <c r="C292" s="917"/>
      <c r="D292" s="917"/>
      <c r="E292" s="917"/>
      <c r="F292" s="918"/>
      <c r="G292" s="110"/>
      <c r="H292" s="111" t="s">
        <v>13</v>
      </c>
      <c r="I292" s="112"/>
      <c r="J292" s="112">
        <f>J293</f>
        <v>78000000</v>
      </c>
      <c r="K292" s="113"/>
      <c r="L292" s="114" t="s">
        <v>27</v>
      </c>
      <c r="M292" s="3"/>
    </row>
    <row r="293" spans="1:13">
      <c r="A293" s="115" t="s">
        <v>13</v>
      </c>
      <c r="B293" s="886" t="s">
        <v>253</v>
      </c>
      <c r="C293" s="887"/>
      <c r="D293" s="887"/>
      <c r="E293" s="887"/>
      <c r="F293" s="888"/>
      <c r="G293" s="66">
        <v>120</v>
      </c>
      <c r="H293" s="67" t="s">
        <v>105</v>
      </c>
      <c r="I293" s="68">
        <v>650000</v>
      </c>
      <c r="J293" s="68">
        <f t="shared" si="1"/>
        <v>78000000</v>
      </c>
      <c r="K293" s="119" t="s">
        <v>30</v>
      </c>
      <c r="L293" s="120"/>
      <c r="M293" s="3"/>
    </row>
    <row r="294" spans="1:13">
      <c r="A294" s="109" t="s">
        <v>54</v>
      </c>
      <c r="B294" s="916" t="s">
        <v>55</v>
      </c>
      <c r="C294" s="917"/>
      <c r="D294" s="917"/>
      <c r="E294" s="917"/>
      <c r="F294" s="918"/>
      <c r="G294" s="110"/>
      <c r="H294" s="111" t="s">
        <v>13</v>
      </c>
      <c r="I294" s="112"/>
      <c r="J294" s="112">
        <f>SUM(J295:J296)</f>
        <v>25500000</v>
      </c>
      <c r="K294" s="113"/>
      <c r="L294" s="114" t="s">
        <v>27</v>
      </c>
      <c r="M294" s="3"/>
    </row>
    <row r="295" spans="1:13">
      <c r="A295" s="115" t="s">
        <v>13</v>
      </c>
      <c r="B295" s="919" t="s">
        <v>56</v>
      </c>
      <c r="C295" s="920"/>
      <c r="D295" s="920"/>
      <c r="E295" s="920"/>
      <c r="F295" s="921"/>
      <c r="G295" s="116">
        <v>17</v>
      </c>
      <c r="H295" s="117" t="s">
        <v>57</v>
      </c>
      <c r="I295" s="118">
        <v>900000</v>
      </c>
      <c r="J295" s="118">
        <f t="shared" si="1"/>
        <v>15300000</v>
      </c>
      <c r="K295" s="119" t="s">
        <v>30</v>
      </c>
      <c r="L295" s="120"/>
      <c r="M295" s="3"/>
    </row>
    <row r="296" spans="1:13">
      <c r="A296" s="115" t="s">
        <v>13</v>
      </c>
      <c r="B296" s="919" t="s">
        <v>167</v>
      </c>
      <c r="C296" s="920"/>
      <c r="D296" s="920"/>
      <c r="E296" s="920"/>
      <c r="F296" s="921"/>
      <c r="G296" s="116">
        <v>17</v>
      </c>
      <c r="H296" s="117" t="s">
        <v>57</v>
      </c>
      <c r="I296" s="118">
        <v>600000</v>
      </c>
      <c r="J296" s="118">
        <f t="shared" si="1"/>
        <v>10200000</v>
      </c>
      <c r="K296" s="119" t="s">
        <v>30</v>
      </c>
      <c r="L296" s="120"/>
      <c r="M296" s="3"/>
    </row>
    <row r="297" spans="1:13">
      <c r="A297" s="109" t="s">
        <v>88</v>
      </c>
      <c r="B297" s="916" t="s">
        <v>89</v>
      </c>
      <c r="C297" s="917"/>
      <c r="D297" s="917"/>
      <c r="E297" s="917"/>
      <c r="F297" s="918"/>
      <c r="G297" s="110"/>
      <c r="H297" s="111" t="s">
        <v>13</v>
      </c>
      <c r="I297" s="112"/>
      <c r="J297" s="112">
        <f>SUM(J298:J301)</f>
        <v>42275000</v>
      </c>
      <c r="K297" s="113"/>
      <c r="L297" s="114" t="s">
        <v>27</v>
      </c>
      <c r="M297" s="3"/>
    </row>
    <row r="298" spans="1:13">
      <c r="A298" s="115" t="s">
        <v>13</v>
      </c>
      <c r="B298" s="919" t="s">
        <v>254</v>
      </c>
      <c r="C298" s="920"/>
      <c r="D298" s="920"/>
      <c r="E298" s="920"/>
      <c r="F298" s="921"/>
      <c r="G298" s="116">
        <v>150</v>
      </c>
      <c r="H298" s="117" t="s">
        <v>105</v>
      </c>
      <c r="I298" s="118">
        <v>140000</v>
      </c>
      <c r="J298" s="118">
        <f t="shared" si="1"/>
        <v>21000000</v>
      </c>
      <c r="K298" s="119" t="s">
        <v>30</v>
      </c>
      <c r="L298" s="120"/>
      <c r="M298" s="3"/>
    </row>
    <row r="299" spans="1:13">
      <c r="A299" s="115" t="s">
        <v>13</v>
      </c>
      <c r="B299" s="919" t="s">
        <v>244</v>
      </c>
      <c r="C299" s="920"/>
      <c r="D299" s="920"/>
      <c r="E299" s="920"/>
      <c r="F299" s="921"/>
      <c r="G299" s="116">
        <v>1</v>
      </c>
      <c r="H299" s="117" t="s">
        <v>60</v>
      </c>
      <c r="I299" s="118">
        <v>11000000</v>
      </c>
      <c r="J299" s="118">
        <f t="shared" si="1"/>
        <v>11000000</v>
      </c>
      <c r="K299" s="119" t="s">
        <v>30</v>
      </c>
      <c r="L299" s="120"/>
      <c r="M299" s="3"/>
    </row>
    <row r="300" spans="1:13">
      <c r="A300" s="115" t="s">
        <v>13</v>
      </c>
      <c r="B300" s="919" t="s">
        <v>155</v>
      </c>
      <c r="C300" s="920"/>
      <c r="D300" s="920"/>
      <c r="E300" s="920"/>
      <c r="F300" s="921"/>
      <c r="G300" s="116">
        <v>1</v>
      </c>
      <c r="H300" s="117" t="s">
        <v>60</v>
      </c>
      <c r="I300" s="118">
        <v>1500000</v>
      </c>
      <c r="J300" s="118">
        <f t="shared" si="1"/>
        <v>1500000</v>
      </c>
      <c r="K300" s="119" t="s">
        <v>30</v>
      </c>
      <c r="L300" s="120"/>
      <c r="M300" s="3"/>
    </row>
    <row r="301" spans="1:13">
      <c r="A301" s="115" t="s">
        <v>13</v>
      </c>
      <c r="B301" s="919" t="s">
        <v>250</v>
      </c>
      <c r="C301" s="920"/>
      <c r="D301" s="920"/>
      <c r="E301" s="920"/>
      <c r="F301" s="921"/>
      <c r="G301" s="116">
        <v>65</v>
      </c>
      <c r="H301" s="117" t="s">
        <v>251</v>
      </c>
      <c r="I301" s="118">
        <v>135000</v>
      </c>
      <c r="J301" s="118">
        <f t="shared" si="1"/>
        <v>8775000</v>
      </c>
      <c r="K301" s="119" t="s">
        <v>30</v>
      </c>
      <c r="L301" s="120"/>
      <c r="M301" s="3"/>
    </row>
    <row r="302" spans="1:13">
      <c r="A302" s="81" t="s">
        <v>255</v>
      </c>
      <c r="B302" s="913" t="s">
        <v>256</v>
      </c>
      <c r="C302" s="914"/>
      <c r="D302" s="914"/>
      <c r="E302" s="914"/>
      <c r="F302" s="915"/>
      <c r="G302" s="82"/>
      <c r="H302" s="84" t="s">
        <v>13</v>
      </c>
      <c r="I302" s="85"/>
      <c r="J302" s="190">
        <f>J303+J306</f>
        <v>51000000</v>
      </c>
      <c r="K302" s="191"/>
      <c r="L302" s="101"/>
      <c r="M302" s="3"/>
    </row>
    <row r="303" spans="1:13">
      <c r="A303" s="88" t="s">
        <v>35</v>
      </c>
      <c r="B303" s="907" t="s">
        <v>36</v>
      </c>
      <c r="C303" s="908"/>
      <c r="D303" s="908"/>
      <c r="E303" s="908"/>
      <c r="F303" s="909"/>
      <c r="G303" s="89"/>
      <c r="H303" s="91" t="s">
        <v>13</v>
      </c>
      <c r="I303" s="92"/>
      <c r="J303" s="92">
        <f>SUM(J304:J305)</f>
        <v>6500000</v>
      </c>
      <c r="K303" s="93"/>
      <c r="L303" s="94" t="s">
        <v>27</v>
      </c>
      <c r="M303" s="3"/>
    </row>
    <row r="304" spans="1:13">
      <c r="A304" s="95" t="s">
        <v>13</v>
      </c>
      <c r="B304" s="886" t="s">
        <v>97</v>
      </c>
      <c r="C304" s="887"/>
      <c r="D304" s="887"/>
      <c r="E304" s="887"/>
      <c r="F304" s="888"/>
      <c r="G304" s="66">
        <v>1</v>
      </c>
      <c r="H304" s="67" t="s">
        <v>29</v>
      </c>
      <c r="I304" s="68">
        <v>1500000</v>
      </c>
      <c r="J304" s="68">
        <f t="shared" si="1"/>
        <v>1500000</v>
      </c>
      <c r="K304" s="100" t="s">
        <v>30</v>
      </c>
      <c r="L304" s="101"/>
      <c r="M304" s="3"/>
    </row>
    <row r="305" spans="1:13">
      <c r="A305" s="95" t="s">
        <v>13</v>
      </c>
      <c r="B305" s="886" t="s">
        <v>247</v>
      </c>
      <c r="C305" s="887"/>
      <c r="D305" s="887"/>
      <c r="E305" s="887"/>
      <c r="F305" s="888"/>
      <c r="G305" s="66">
        <v>1</v>
      </c>
      <c r="H305" s="67" t="s">
        <v>29</v>
      </c>
      <c r="I305" s="68">
        <v>5000000</v>
      </c>
      <c r="J305" s="68">
        <f t="shared" si="1"/>
        <v>5000000</v>
      </c>
      <c r="K305" s="100" t="s">
        <v>30</v>
      </c>
      <c r="L305" s="101"/>
      <c r="M305" s="3"/>
    </row>
    <row r="306" spans="1:13">
      <c r="A306" s="88" t="s">
        <v>51</v>
      </c>
      <c r="B306" s="907" t="s">
        <v>52</v>
      </c>
      <c r="C306" s="908"/>
      <c r="D306" s="908"/>
      <c r="E306" s="908"/>
      <c r="F306" s="909"/>
      <c r="G306" s="89"/>
      <c r="H306" s="91" t="s">
        <v>13</v>
      </c>
      <c r="I306" s="92"/>
      <c r="J306" s="92">
        <f>SUM(J307:J312)</f>
        <v>44500000</v>
      </c>
      <c r="K306" s="93"/>
      <c r="L306" s="94" t="s">
        <v>27</v>
      </c>
      <c r="M306" s="3"/>
    </row>
    <row r="307" spans="1:13">
      <c r="A307" s="95" t="s">
        <v>13</v>
      </c>
      <c r="B307" s="910" t="s">
        <v>257</v>
      </c>
      <c r="C307" s="911"/>
      <c r="D307" s="911"/>
      <c r="E307" s="911"/>
      <c r="F307" s="912"/>
      <c r="G307" s="96">
        <v>10</v>
      </c>
      <c r="H307" s="98" t="s">
        <v>258</v>
      </c>
      <c r="I307" s="99">
        <v>500000</v>
      </c>
      <c r="J307" s="99">
        <f t="shared" si="1"/>
        <v>5000000</v>
      </c>
      <c r="K307" s="100" t="s">
        <v>30</v>
      </c>
      <c r="L307" s="101"/>
      <c r="M307" s="3"/>
    </row>
    <row r="308" spans="1:13">
      <c r="A308" s="95" t="s">
        <v>13</v>
      </c>
      <c r="B308" s="910" t="s">
        <v>259</v>
      </c>
      <c r="C308" s="911"/>
      <c r="D308" s="911"/>
      <c r="E308" s="911"/>
      <c r="F308" s="912"/>
      <c r="G308" s="96">
        <v>10</v>
      </c>
      <c r="H308" s="98" t="s">
        <v>258</v>
      </c>
      <c r="I308" s="99">
        <v>450000</v>
      </c>
      <c r="J308" s="99">
        <f t="shared" si="1"/>
        <v>4500000</v>
      </c>
      <c r="K308" s="100" t="s">
        <v>30</v>
      </c>
      <c r="L308" s="101"/>
      <c r="M308" s="3"/>
    </row>
    <row r="309" spans="1:13">
      <c r="A309" s="95" t="s">
        <v>13</v>
      </c>
      <c r="B309" s="910" t="s">
        <v>260</v>
      </c>
      <c r="C309" s="911"/>
      <c r="D309" s="911"/>
      <c r="E309" s="911"/>
      <c r="F309" s="912"/>
      <c r="G309" s="96">
        <v>10</v>
      </c>
      <c r="H309" s="98" t="s">
        <v>258</v>
      </c>
      <c r="I309" s="99">
        <v>400000</v>
      </c>
      <c r="J309" s="99">
        <f t="shared" si="1"/>
        <v>4000000</v>
      </c>
      <c r="K309" s="100" t="s">
        <v>30</v>
      </c>
      <c r="L309" s="101"/>
      <c r="M309" s="3"/>
    </row>
    <row r="310" spans="1:13">
      <c r="A310" s="95" t="s">
        <v>13</v>
      </c>
      <c r="B310" s="910" t="s">
        <v>261</v>
      </c>
      <c r="C310" s="911"/>
      <c r="D310" s="911"/>
      <c r="E310" s="911"/>
      <c r="F310" s="912"/>
      <c r="G310" s="96">
        <v>20</v>
      </c>
      <c r="H310" s="98" t="s">
        <v>258</v>
      </c>
      <c r="I310" s="99">
        <v>350000</v>
      </c>
      <c r="J310" s="99">
        <f t="shared" si="1"/>
        <v>7000000</v>
      </c>
      <c r="K310" s="100" t="s">
        <v>30</v>
      </c>
      <c r="L310" s="101"/>
      <c r="M310" s="3"/>
    </row>
    <row r="311" spans="1:13">
      <c r="A311" s="95" t="s">
        <v>13</v>
      </c>
      <c r="B311" s="910" t="s">
        <v>262</v>
      </c>
      <c r="C311" s="911"/>
      <c r="D311" s="911"/>
      <c r="E311" s="911"/>
      <c r="F311" s="912"/>
      <c r="G311" s="96">
        <v>20</v>
      </c>
      <c r="H311" s="98" t="s">
        <v>258</v>
      </c>
      <c r="I311" s="99">
        <v>300000</v>
      </c>
      <c r="J311" s="99">
        <f t="shared" si="1"/>
        <v>6000000</v>
      </c>
      <c r="K311" s="100" t="s">
        <v>30</v>
      </c>
      <c r="L311" s="101"/>
      <c r="M311" s="3"/>
    </row>
    <row r="312" spans="1:13">
      <c r="A312" s="95" t="s">
        <v>13</v>
      </c>
      <c r="B312" s="910" t="s">
        <v>263</v>
      </c>
      <c r="C312" s="911"/>
      <c r="D312" s="911"/>
      <c r="E312" s="911"/>
      <c r="F312" s="912"/>
      <c r="G312" s="96">
        <v>60</v>
      </c>
      <c r="H312" s="98" t="s">
        <v>258</v>
      </c>
      <c r="I312" s="99">
        <v>300000</v>
      </c>
      <c r="J312" s="99">
        <f t="shared" si="1"/>
        <v>18000000</v>
      </c>
      <c r="K312" s="100" t="s">
        <v>30</v>
      </c>
      <c r="L312" s="101"/>
      <c r="M312" s="3"/>
    </row>
    <row r="313" spans="1:13">
      <c r="A313" s="103" t="s">
        <v>264</v>
      </c>
      <c r="B313" s="928" t="s">
        <v>265</v>
      </c>
      <c r="C313" s="929"/>
      <c r="D313" s="929"/>
      <c r="E313" s="929"/>
      <c r="F313" s="930"/>
      <c r="G313" s="104"/>
      <c r="H313" s="105" t="s">
        <v>13</v>
      </c>
      <c r="I313" s="106"/>
      <c r="J313" s="196">
        <f>J314+J321+J324</f>
        <v>28670000</v>
      </c>
      <c r="K313" s="197"/>
      <c r="L313" s="120"/>
      <c r="M313" s="3"/>
    </row>
    <row r="314" spans="1:13">
      <c r="A314" s="109" t="s">
        <v>35</v>
      </c>
      <c r="B314" s="916" t="s">
        <v>36</v>
      </c>
      <c r="C314" s="917"/>
      <c r="D314" s="917"/>
      <c r="E314" s="917"/>
      <c r="F314" s="918"/>
      <c r="G314" s="110"/>
      <c r="H314" s="111" t="s">
        <v>13</v>
      </c>
      <c r="I314" s="112"/>
      <c r="J314" s="112">
        <f>SUM(J315:J320)</f>
        <v>4670000</v>
      </c>
      <c r="K314" s="113"/>
      <c r="L314" s="114" t="s">
        <v>27</v>
      </c>
      <c r="M314" s="3"/>
    </row>
    <row r="315" spans="1:13">
      <c r="A315" s="115" t="s">
        <v>13</v>
      </c>
      <c r="B315" s="886" t="s">
        <v>266</v>
      </c>
      <c r="C315" s="887"/>
      <c r="D315" s="887"/>
      <c r="E315" s="887"/>
      <c r="F315" s="888"/>
      <c r="G315" s="66">
        <v>1</v>
      </c>
      <c r="H315" s="67" t="s">
        <v>60</v>
      </c>
      <c r="I315" s="68">
        <v>300000</v>
      </c>
      <c r="J315" s="68">
        <f t="shared" si="1"/>
        <v>300000</v>
      </c>
      <c r="K315" s="119" t="s">
        <v>30</v>
      </c>
      <c r="L315" s="120"/>
      <c r="M315" s="3"/>
    </row>
    <row r="316" spans="1:13">
      <c r="A316" s="115" t="s">
        <v>13</v>
      </c>
      <c r="B316" s="886" t="s">
        <v>267</v>
      </c>
      <c r="C316" s="887"/>
      <c r="D316" s="887"/>
      <c r="E316" s="887"/>
      <c r="F316" s="888"/>
      <c r="G316" s="66">
        <v>1</v>
      </c>
      <c r="H316" s="67" t="s">
        <v>60</v>
      </c>
      <c r="I316" s="68">
        <v>750000</v>
      </c>
      <c r="J316" s="68">
        <f t="shared" si="1"/>
        <v>750000</v>
      </c>
      <c r="K316" s="119" t="s">
        <v>30</v>
      </c>
      <c r="L316" s="120"/>
      <c r="M316" s="3"/>
    </row>
    <row r="317" spans="1:13">
      <c r="A317" s="115" t="s">
        <v>13</v>
      </c>
      <c r="B317" s="886" t="s">
        <v>268</v>
      </c>
      <c r="C317" s="887"/>
      <c r="D317" s="887"/>
      <c r="E317" s="887"/>
      <c r="F317" s="888"/>
      <c r="G317" s="66">
        <v>1</v>
      </c>
      <c r="H317" s="67" t="s">
        <v>60</v>
      </c>
      <c r="I317" s="68">
        <v>300000</v>
      </c>
      <c r="J317" s="68">
        <f t="shared" si="1"/>
        <v>300000</v>
      </c>
      <c r="K317" s="119" t="s">
        <v>30</v>
      </c>
      <c r="L317" s="120"/>
      <c r="M317" s="3"/>
    </row>
    <row r="318" spans="1:13">
      <c r="A318" s="115" t="s">
        <v>13</v>
      </c>
      <c r="B318" s="886" t="s">
        <v>269</v>
      </c>
      <c r="C318" s="887"/>
      <c r="D318" s="887"/>
      <c r="E318" s="887"/>
      <c r="F318" s="888"/>
      <c r="G318" s="66">
        <v>1</v>
      </c>
      <c r="H318" s="67" t="s">
        <v>60</v>
      </c>
      <c r="I318" s="68">
        <v>500000</v>
      </c>
      <c r="J318" s="68">
        <f t="shared" si="1"/>
        <v>500000</v>
      </c>
      <c r="K318" s="119" t="s">
        <v>30</v>
      </c>
      <c r="L318" s="120"/>
      <c r="M318" s="3"/>
    </row>
    <row r="319" spans="1:13">
      <c r="A319" s="115" t="s">
        <v>13</v>
      </c>
      <c r="B319" s="886" t="s">
        <v>270</v>
      </c>
      <c r="C319" s="887"/>
      <c r="D319" s="887"/>
      <c r="E319" s="887"/>
      <c r="F319" s="888"/>
      <c r="G319" s="66">
        <v>60</v>
      </c>
      <c r="H319" s="67" t="s">
        <v>100</v>
      </c>
      <c r="I319" s="68">
        <v>36000</v>
      </c>
      <c r="J319" s="68">
        <f t="shared" si="1"/>
        <v>2160000</v>
      </c>
      <c r="K319" s="119" t="s">
        <v>30</v>
      </c>
      <c r="L319" s="120"/>
      <c r="M319" s="3"/>
    </row>
    <row r="320" spans="1:13">
      <c r="A320" s="115" t="s">
        <v>13</v>
      </c>
      <c r="B320" s="886" t="s">
        <v>271</v>
      </c>
      <c r="C320" s="887"/>
      <c r="D320" s="887"/>
      <c r="E320" s="887"/>
      <c r="F320" s="888"/>
      <c r="G320" s="66">
        <v>60</v>
      </c>
      <c r="H320" s="67" t="s">
        <v>100</v>
      </c>
      <c r="I320" s="68">
        <v>11000</v>
      </c>
      <c r="J320" s="68">
        <f t="shared" si="1"/>
        <v>660000</v>
      </c>
      <c r="K320" s="119" t="s">
        <v>30</v>
      </c>
      <c r="L320" s="120"/>
      <c r="M320" s="3"/>
    </row>
    <row r="321" spans="1:13">
      <c r="A321" s="109" t="s">
        <v>54</v>
      </c>
      <c r="B321" s="916" t="s">
        <v>55</v>
      </c>
      <c r="C321" s="917"/>
      <c r="D321" s="917"/>
      <c r="E321" s="917"/>
      <c r="F321" s="918"/>
      <c r="G321" s="110"/>
      <c r="H321" s="111" t="s">
        <v>13</v>
      </c>
      <c r="I321" s="112"/>
      <c r="J321" s="112">
        <f>SUM(J322:J323)</f>
        <v>21000000</v>
      </c>
      <c r="K321" s="113"/>
      <c r="L321" s="114" t="s">
        <v>27</v>
      </c>
      <c r="M321" s="3"/>
    </row>
    <row r="322" spans="1:13">
      <c r="A322" s="115" t="s">
        <v>13</v>
      </c>
      <c r="B322" s="919" t="s">
        <v>56</v>
      </c>
      <c r="C322" s="920"/>
      <c r="D322" s="920"/>
      <c r="E322" s="920"/>
      <c r="F322" s="921"/>
      <c r="G322" s="116">
        <v>15</v>
      </c>
      <c r="H322" s="117" t="s">
        <v>57</v>
      </c>
      <c r="I322" s="118">
        <v>900000</v>
      </c>
      <c r="J322" s="118">
        <f t="shared" si="1"/>
        <v>13500000</v>
      </c>
      <c r="K322" s="119" t="s">
        <v>30</v>
      </c>
      <c r="L322" s="120"/>
      <c r="M322" s="3"/>
    </row>
    <row r="323" spans="1:13">
      <c r="A323" s="115" t="s">
        <v>13</v>
      </c>
      <c r="B323" s="919" t="s">
        <v>167</v>
      </c>
      <c r="C323" s="920"/>
      <c r="D323" s="920"/>
      <c r="E323" s="920"/>
      <c r="F323" s="921"/>
      <c r="G323" s="116">
        <v>15</v>
      </c>
      <c r="H323" s="117" t="s">
        <v>57</v>
      </c>
      <c r="I323" s="118">
        <v>500000</v>
      </c>
      <c r="J323" s="118">
        <f t="shared" si="1"/>
        <v>7500000</v>
      </c>
      <c r="K323" s="119" t="s">
        <v>30</v>
      </c>
      <c r="L323" s="120"/>
      <c r="M323" s="3"/>
    </row>
    <row r="324" spans="1:13">
      <c r="A324" s="109" t="s">
        <v>88</v>
      </c>
      <c r="B324" s="916" t="s">
        <v>89</v>
      </c>
      <c r="C324" s="917"/>
      <c r="D324" s="917"/>
      <c r="E324" s="917"/>
      <c r="F324" s="918"/>
      <c r="G324" s="110"/>
      <c r="H324" s="111" t="s">
        <v>13</v>
      </c>
      <c r="I324" s="112"/>
      <c r="J324" s="112">
        <f>J325</f>
        <v>3000000</v>
      </c>
      <c r="K324" s="113"/>
      <c r="L324" s="114" t="s">
        <v>27</v>
      </c>
      <c r="M324" s="3"/>
    </row>
    <row r="325" spans="1:13">
      <c r="A325" s="115" t="s">
        <v>13</v>
      </c>
      <c r="B325" s="919" t="s">
        <v>244</v>
      </c>
      <c r="C325" s="920"/>
      <c r="D325" s="920"/>
      <c r="E325" s="920"/>
      <c r="F325" s="921"/>
      <c r="G325" s="116">
        <v>1</v>
      </c>
      <c r="H325" s="117" t="s">
        <v>29</v>
      </c>
      <c r="I325" s="118">
        <v>3000000</v>
      </c>
      <c r="J325" s="118">
        <f t="shared" si="1"/>
        <v>3000000</v>
      </c>
      <c r="K325" s="119"/>
      <c r="L325" s="120"/>
      <c r="M325" s="3"/>
    </row>
    <row r="326" spans="1:13">
      <c r="A326" s="81" t="s">
        <v>72</v>
      </c>
      <c r="B326" s="913" t="s">
        <v>272</v>
      </c>
      <c r="C326" s="914"/>
      <c r="D326" s="914"/>
      <c r="E326" s="914"/>
      <c r="F326" s="915"/>
      <c r="G326" s="82"/>
      <c r="H326" s="84" t="s">
        <v>13</v>
      </c>
      <c r="I326" s="85"/>
      <c r="J326" s="190">
        <f>J327+J332+J335+J338</f>
        <v>82200000</v>
      </c>
      <c r="K326" s="191"/>
      <c r="L326" s="101"/>
      <c r="M326" s="3"/>
    </row>
    <row r="327" spans="1:13">
      <c r="A327" s="88" t="s">
        <v>35</v>
      </c>
      <c r="B327" s="907" t="s">
        <v>36</v>
      </c>
      <c r="C327" s="908"/>
      <c r="D327" s="908"/>
      <c r="E327" s="908"/>
      <c r="F327" s="909"/>
      <c r="G327" s="89"/>
      <c r="H327" s="91" t="s">
        <v>13</v>
      </c>
      <c r="I327" s="92"/>
      <c r="J327" s="92">
        <f>SUM(J328:J331)</f>
        <v>5300000</v>
      </c>
      <c r="K327" s="93"/>
      <c r="L327" s="94" t="s">
        <v>27</v>
      </c>
      <c r="M327" s="3"/>
    </row>
    <row r="328" spans="1:13">
      <c r="A328" s="95" t="s">
        <v>13</v>
      </c>
      <c r="B328" s="886" t="s">
        <v>266</v>
      </c>
      <c r="C328" s="887"/>
      <c r="D328" s="887"/>
      <c r="E328" s="887"/>
      <c r="F328" s="888"/>
      <c r="G328" s="66">
        <v>1</v>
      </c>
      <c r="H328" s="67" t="s">
        <v>60</v>
      </c>
      <c r="I328" s="68">
        <v>3000000</v>
      </c>
      <c r="J328" s="68">
        <f t="shared" si="1"/>
        <v>3000000</v>
      </c>
      <c r="K328" s="100" t="s">
        <v>30</v>
      </c>
      <c r="L328" s="101"/>
      <c r="M328" s="3"/>
    </row>
    <row r="329" spans="1:13">
      <c r="A329" s="95" t="s">
        <v>13</v>
      </c>
      <c r="B329" s="886" t="s">
        <v>267</v>
      </c>
      <c r="C329" s="887"/>
      <c r="D329" s="887"/>
      <c r="E329" s="887"/>
      <c r="F329" s="888"/>
      <c r="G329" s="66">
        <v>1</v>
      </c>
      <c r="H329" s="67" t="s">
        <v>60</v>
      </c>
      <c r="I329" s="68">
        <v>1500000</v>
      </c>
      <c r="J329" s="68">
        <f t="shared" si="1"/>
        <v>1500000</v>
      </c>
      <c r="K329" s="100" t="s">
        <v>30</v>
      </c>
      <c r="L329" s="101"/>
      <c r="M329" s="3"/>
    </row>
    <row r="330" spans="1:13">
      <c r="A330" s="95" t="s">
        <v>13</v>
      </c>
      <c r="B330" s="886" t="s">
        <v>269</v>
      </c>
      <c r="C330" s="887"/>
      <c r="D330" s="887"/>
      <c r="E330" s="887"/>
      <c r="F330" s="888"/>
      <c r="G330" s="66">
        <v>1</v>
      </c>
      <c r="H330" s="67" t="s">
        <v>60</v>
      </c>
      <c r="I330" s="68">
        <v>500000</v>
      </c>
      <c r="J330" s="68">
        <f t="shared" si="1"/>
        <v>500000</v>
      </c>
      <c r="K330" s="100" t="s">
        <v>30</v>
      </c>
      <c r="L330" s="101"/>
      <c r="M330" s="3"/>
    </row>
    <row r="331" spans="1:13">
      <c r="A331" s="95" t="s">
        <v>13</v>
      </c>
      <c r="B331" s="886" t="s">
        <v>231</v>
      </c>
      <c r="C331" s="887"/>
      <c r="D331" s="887"/>
      <c r="E331" s="887"/>
      <c r="F331" s="888"/>
      <c r="G331" s="66">
        <v>1</v>
      </c>
      <c r="H331" s="67" t="s">
        <v>60</v>
      </c>
      <c r="I331" s="68">
        <v>300000</v>
      </c>
      <c r="J331" s="68">
        <f t="shared" si="1"/>
        <v>300000</v>
      </c>
      <c r="K331" s="100" t="s">
        <v>30</v>
      </c>
      <c r="L331" s="101"/>
      <c r="M331" s="3"/>
    </row>
    <row r="332" spans="1:13">
      <c r="A332" s="88" t="s">
        <v>102</v>
      </c>
      <c r="B332" s="907" t="s">
        <v>103</v>
      </c>
      <c r="C332" s="908"/>
      <c r="D332" s="908"/>
      <c r="E332" s="908"/>
      <c r="F332" s="909"/>
      <c r="G332" s="89"/>
      <c r="H332" s="91" t="s">
        <v>13</v>
      </c>
      <c r="I332" s="92"/>
      <c r="J332" s="92">
        <f>SUM(J333:J334)</f>
        <v>36300000</v>
      </c>
      <c r="K332" s="93"/>
      <c r="L332" s="94" t="s">
        <v>27</v>
      </c>
      <c r="M332" s="3"/>
    </row>
    <row r="333" spans="1:13">
      <c r="A333" s="192" t="s">
        <v>13</v>
      </c>
      <c r="B333" s="186" t="s">
        <v>217</v>
      </c>
      <c r="C333" s="937" t="s">
        <v>273</v>
      </c>
      <c r="D333" s="937"/>
      <c r="E333" s="937"/>
      <c r="F333" s="938"/>
      <c r="G333" s="187">
        <v>60</v>
      </c>
      <c r="H333" s="188" t="s">
        <v>105</v>
      </c>
      <c r="I333" s="189">
        <v>550000</v>
      </c>
      <c r="J333" s="189">
        <f t="shared" si="1"/>
        <v>33000000</v>
      </c>
      <c r="K333" s="100" t="s">
        <v>30</v>
      </c>
      <c r="L333" s="101"/>
      <c r="M333" s="3"/>
    </row>
    <row r="334" spans="1:13">
      <c r="A334" s="192" t="s">
        <v>13</v>
      </c>
      <c r="B334" s="186" t="s">
        <v>217</v>
      </c>
      <c r="C334" s="937" t="s">
        <v>274</v>
      </c>
      <c r="D334" s="937"/>
      <c r="E334" s="937"/>
      <c r="F334" s="938"/>
      <c r="G334" s="187">
        <v>6</v>
      </c>
      <c r="H334" s="188" t="s">
        <v>105</v>
      </c>
      <c r="I334" s="189">
        <v>550000</v>
      </c>
      <c r="J334" s="189">
        <f t="shared" si="1"/>
        <v>3300000</v>
      </c>
      <c r="K334" s="100" t="s">
        <v>30</v>
      </c>
      <c r="L334" s="101"/>
      <c r="M334" s="3"/>
    </row>
    <row r="335" spans="1:13">
      <c r="A335" s="88" t="s">
        <v>54</v>
      </c>
      <c r="B335" s="907" t="s">
        <v>55</v>
      </c>
      <c r="C335" s="908"/>
      <c r="D335" s="908"/>
      <c r="E335" s="908"/>
      <c r="F335" s="909"/>
      <c r="G335" s="89"/>
      <c r="H335" s="91" t="s">
        <v>13</v>
      </c>
      <c r="I335" s="92"/>
      <c r="J335" s="92">
        <f>SUM(J336:J337)</f>
        <v>28000000</v>
      </c>
      <c r="K335" s="93"/>
      <c r="L335" s="94" t="s">
        <v>27</v>
      </c>
      <c r="M335" s="3"/>
    </row>
    <row r="336" spans="1:13">
      <c r="A336" s="95" t="s">
        <v>13</v>
      </c>
      <c r="B336" s="910" t="s">
        <v>56</v>
      </c>
      <c r="C336" s="911"/>
      <c r="D336" s="911"/>
      <c r="E336" s="911"/>
      <c r="F336" s="912"/>
      <c r="G336" s="96">
        <v>20</v>
      </c>
      <c r="H336" s="98" t="s">
        <v>57</v>
      </c>
      <c r="I336" s="99">
        <v>900000</v>
      </c>
      <c r="J336" s="99">
        <f t="shared" si="1"/>
        <v>18000000</v>
      </c>
      <c r="K336" s="100" t="s">
        <v>30</v>
      </c>
      <c r="L336" s="101"/>
      <c r="M336" s="3"/>
    </row>
    <row r="337" spans="1:13">
      <c r="A337" s="95" t="s">
        <v>13</v>
      </c>
      <c r="B337" s="910" t="s">
        <v>167</v>
      </c>
      <c r="C337" s="911"/>
      <c r="D337" s="911"/>
      <c r="E337" s="911"/>
      <c r="F337" s="912"/>
      <c r="G337" s="96">
        <v>20</v>
      </c>
      <c r="H337" s="98" t="s">
        <v>57</v>
      </c>
      <c r="I337" s="99">
        <v>500000</v>
      </c>
      <c r="J337" s="99">
        <f t="shared" si="1"/>
        <v>10000000</v>
      </c>
      <c r="K337" s="100" t="s">
        <v>30</v>
      </c>
      <c r="L337" s="101"/>
      <c r="M337" s="3"/>
    </row>
    <row r="338" spans="1:13">
      <c r="A338" s="88" t="s">
        <v>88</v>
      </c>
      <c r="B338" s="907" t="s">
        <v>89</v>
      </c>
      <c r="C338" s="908"/>
      <c r="D338" s="908"/>
      <c r="E338" s="908"/>
      <c r="F338" s="909"/>
      <c r="G338" s="89"/>
      <c r="H338" s="91" t="s">
        <v>13</v>
      </c>
      <c r="I338" s="92"/>
      <c r="J338" s="92">
        <f>J339</f>
        <v>12600000</v>
      </c>
      <c r="K338" s="93"/>
      <c r="L338" s="94" t="s">
        <v>27</v>
      </c>
      <c r="M338" s="3"/>
    </row>
    <row r="339" spans="1:13">
      <c r="A339" s="95" t="s">
        <v>13</v>
      </c>
      <c r="B339" s="910" t="s">
        <v>275</v>
      </c>
      <c r="C339" s="911"/>
      <c r="D339" s="911"/>
      <c r="E339" s="911"/>
      <c r="F339" s="912"/>
      <c r="G339" s="96">
        <v>90</v>
      </c>
      <c r="H339" s="98" t="s">
        <v>105</v>
      </c>
      <c r="I339" s="99">
        <v>140000</v>
      </c>
      <c r="J339" s="99">
        <f t="shared" si="1"/>
        <v>12600000</v>
      </c>
      <c r="K339" s="100" t="s">
        <v>30</v>
      </c>
      <c r="L339" s="101"/>
      <c r="M339" s="3"/>
    </row>
    <row r="340" spans="1:13">
      <c r="A340" s="151" t="s">
        <v>276</v>
      </c>
      <c r="B340" s="152" t="s">
        <v>277</v>
      </c>
      <c r="C340" s="174"/>
      <c r="D340" s="174"/>
      <c r="E340" s="174"/>
      <c r="F340" s="153"/>
      <c r="G340" s="152">
        <v>0</v>
      </c>
      <c r="H340" s="153" t="s">
        <v>13</v>
      </c>
      <c r="I340" s="154">
        <v>0</v>
      </c>
      <c r="J340" s="154">
        <v>1639232000</v>
      </c>
      <c r="K340" s="155"/>
      <c r="L340" s="175"/>
      <c r="M340" s="42"/>
    </row>
    <row r="341" spans="1:13">
      <c r="A341" s="156" t="s">
        <v>21</v>
      </c>
      <c r="B341" s="157" t="s">
        <v>203</v>
      </c>
      <c r="C341" s="176"/>
      <c r="D341" s="176"/>
      <c r="E341" s="176"/>
      <c r="F341" s="158"/>
      <c r="G341" s="157">
        <v>0</v>
      </c>
      <c r="H341" s="158" t="s">
        <v>13</v>
      </c>
      <c r="I341" s="159">
        <v>0</v>
      </c>
      <c r="J341" s="159">
        <v>1185200000</v>
      </c>
      <c r="K341" s="160"/>
      <c r="L341" s="108"/>
      <c r="M341" s="50"/>
    </row>
    <row r="342" spans="1:13">
      <c r="A342" s="109" t="s">
        <v>192</v>
      </c>
      <c r="B342" s="110" t="s">
        <v>193</v>
      </c>
      <c r="C342" s="177"/>
      <c r="D342" s="177"/>
      <c r="E342" s="177"/>
      <c r="F342" s="111"/>
      <c r="G342" s="110">
        <v>0</v>
      </c>
      <c r="H342" s="111" t="s">
        <v>13</v>
      </c>
      <c r="I342" s="112">
        <v>0</v>
      </c>
      <c r="J342" s="112">
        <f>J343</f>
        <v>86000000</v>
      </c>
      <c r="K342" s="113"/>
      <c r="L342" s="182" t="s">
        <v>76</v>
      </c>
      <c r="M342" s="1"/>
    </row>
    <row r="343" spans="1:13">
      <c r="A343" s="115" t="s">
        <v>13</v>
      </c>
      <c r="B343" s="116" t="s">
        <v>210</v>
      </c>
      <c r="C343" s="178"/>
      <c r="D343" s="178"/>
      <c r="E343" s="178"/>
      <c r="F343" s="117"/>
      <c r="G343" s="116">
        <v>1</v>
      </c>
      <c r="H343" s="117" t="s">
        <v>132</v>
      </c>
      <c r="I343" s="118">
        <v>86000000</v>
      </c>
      <c r="J343" s="118">
        <f>G343*I343</f>
        <v>86000000</v>
      </c>
      <c r="K343" s="119" t="s">
        <v>30</v>
      </c>
      <c r="L343" s="120"/>
      <c r="M343" s="3"/>
    </row>
    <row r="344" spans="1:13">
      <c r="A344" s="109" t="s">
        <v>195</v>
      </c>
      <c r="B344" s="110" t="s">
        <v>196</v>
      </c>
      <c r="C344" s="177"/>
      <c r="D344" s="177"/>
      <c r="E344" s="177"/>
      <c r="F344" s="111"/>
      <c r="G344" s="110">
        <v>0</v>
      </c>
      <c r="H344" s="111" t="s">
        <v>13</v>
      </c>
      <c r="I344" s="112">
        <v>0</v>
      </c>
      <c r="J344" s="112">
        <f>J345</f>
        <v>1099200000</v>
      </c>
      <c r="K344" s="113"/>
      <c r="L344" s="182" t="s">
        <v>76</v>
      </c>
      <c r="M344" s="1"/>
    </row>
    <row r="345" spans="1:13">
      <c r="A345" s="115" t="s">
        <v>13</v>
      </c>
      <c r="B345" s="66" t="s">
        <v>278</v>
      </c>
      <c r="C345" s="97"/>
      <c r="D345" s="97"/>
      <c r="E345" s="97"/>
      <c r="F345" s="67"/>
      <c r="G345" s="66">
        <v>1</v>
      </c>
      <c r="H345" s="67" t="s">
        <v>132</v>
      </c>
      <c r="I345" s="68">
        <v>1099200000</v>
      </c>
      <c r="J345" s="68">
        <f>G345*I345</f>
        <v>1099200000</v>
      </c>
      <c r="K345" s="119" t="s">
        <v>30</v>
      </c>
      <c r="L345" s="120"/>
      <c r="M345" s="3"/>
    </row>
    <row r="346" spans="1:13">
      <c r="A346" s="156" t="s">
        <v>40</v>
      </c>
      <c r="B346" s="922" t="s">
        <v>279</v>
      </c>
      <c r="C346" s="923"/>
      <c r="D346" s="923"/>
      <c r="E346" s="923"/>
      <c r="F346" s="924"/>
      <c r="G346" s="157"/>
      <c r="H346" s="158" t="s">
        <v>13</v>
      </c>
      <c r="I346" s="159"/>
      <c r="J346" s="183">
        <f>J347+J349+J351</f>
        <v>47150000</v>
      </c>
      <c r="K346" s="184"/>
      <c r="L346" s="120"/>
      <c r="M346" s="3"/>
    </row>
    <row r="347" spans="1:13">
      <c r="A347" s="109" t="s">
        <v>35</v>
      </c>
      <c r="B347" s="916" t="s">
        <v>36</v>
      </c>
      <c r="C347" s="917"/>
      <c r="D347" s="917"/>
      <c r="E347" s="917"/>
      <c r="F347" s="918"/>
      <c r="G347" s="110"/>
      <c r="H347" s="111" t="s">
        <v>13</v>
      </c>
      <c r="I347" s="112"/>
      <c r="J347" s="112">
        <f>J348</f>
        <v>24600000</v>
      </c>
      <c r="K347" s="113"/>
      <c r="L347" s="114" t="s">
        <v>27</v>
      </c>
      <c r="M347" s="3"/>
    </row>
    <row r="348" spans="1:13">
      <c r="A348" s="115" t="s">
        <v>13</v>
      </c>
      <c r="B348" s="886" t="s">
        <v>280</v>
      </c>
      <c r="C348" s="887"/>
      <c r="D348" s="887"/>
      <c r="E348" s="887"/>
      <c r="F348" s="888"/>
      <c r="G348" s="66">
        <v>1</v>
      </c>
      <c r="H348" s="67" t="s">
        <v>60</v>
      </c>
      <c r="I348" s="68">
        <v>24600000</v>
      </c>
      <c r="J348" s="68">
        <f>G348*I348</f>
        <v>24600000</v>
      </c>
      <c r="K348" s="119" t="s">
        <v>30</v>
      </c>
      <c r="L348" s="120"/>
      <c r="M348" s="3"/>
    </row>
    <row r="349" spans="1:13">
      <c r="A349" s="109" t="s">
        <v>51</v>
      </c>
      <c r="B349" s="916" t="s">
        <v>52</v>
      </c>
      <c r="C349" s="917"/>
      <c r="D349" s="917"/>
      <c r="E349" s="917"/>
      <c r="F349" s="918"/>
      <c r="G349" s="110"/>
      <c r="H349" s="111" t="s">
        <v>13</v>
      </c>
      <c r="I349" s="112"/>
      <c r="J349" s="112">
        <f>J350</f>
        <v>4550000</v>
      </c>
      <c r="K349" s="113"/>
      <c r="L349" s="114" t="s">
        <v>27</v>
      </c>
      <c r="M349" s="3"/>
    </row>
    <row r="350" spans="1:13">
      <c r="A350" s="115" t="s">
        <v>13</v>
      </c>
      <c r="B350" s="919" t="s">
        <v>281</v>
      </c>
      <c r="C350" s="920"/>
      <c r="D350" s="920"/>
      <c r="E350" s="920"/>
      <c r="F350" s="921"/>
      <c r="G350" s="116">
        <v>1</v>
      </c>
      <c r="H350" s="117" t="s">
        <v>60</v>
      </c>
      <c r="I350" s="118">
        <v>4550000</v>
      </c>
      <c r="J350" s="118">
        <f>G350*I350</f>
        <v>4550000</v>
      </c>
      <c r="K350" s="119" t="s">
        <v>30</v>
      </c>
      <c r="L350" s="120"/>
      <c r="M350" s="3"/>
    </row>
    <row r="351" spans="1:13">
      <c r="A351" s="109" t="s">
        <v>54</v>
      </c>
      <c r="B351" s="916" t="s">
        <v>55</v>
      </c>
      <c r="C351" s="917"/>
      <c r="D351" s="917"/>
      <c r="E351" s="917"/>
      <c r="F351" s="918"/>
      <c r="G351" s="110"/>
      <c r="H351" s="111" t="s">
        <v>13</v>
      </c>
      <c r="I351" s="112"/>
      <c r="J351" s="112">
        <f>SUM(J352:J353)</f>
        <v>18000000</v>
      </c>
      <c r="K351" s="113"/>
      <c r="L351" s="114" t="s">
        <v>27</v>
      </c>
      <c r="M351" s="3"/>
    </row>
    <row r="352" spans="1:13">
      <c r="A352" s="115" t="s">
        <v>13</v>
      </c>
      <c r="B352" s="919" t="s">
        <v>56</v>
      </c>
      <c r="C352" s="920"/>
      <c r="D352" s="920"/>
      <c r="E352" s="920"/>
      <c r="F352" s="921"/>
      <c r="G352" s="116">
        <v>30</v>
      </c>
      <c r="H352" s="117" t="s">
        <v>57</v>
      </c>
      <c r="I352" s="118">
        <v>500000</v>
      </c>
      <c r="J352" s="118">
        <f>G352*I352</f>
        <v>15000000</v>
      </c>
      <c r="K352" s="119" t="s">
        <v>30</v>
      </c>
      <c r="L352" s="120"/>
      <c r="M352" s="3"/>
    </row>
    <row r="353" spans="1:13">
      <c r="A353" s="115" t="s">
        <v>13</v>
      </c>
      <c r="B353" s="919" t="s">
        <v>167</v>
      </c>
      <c r="C353" s="920"/>
      <c r="D353" s="920"/>
      <c r="E353" s="920"/>
      <c r="F353" s="921"/>
      <c r="G353" s="116">
        <v>15</v>
      </c>
      <c r="H353" s="117" t="s">
        <v>57</v>
      </c>
      <c r="I353" s="118">
        <v>200000</v>
      </c>
      <c r="J353" s="118">
        <f>G353*I353</f>
        <v>3000000</v>
      </c>
      <c r="K353" s="119" t="s">
        <v>30</v>
      </c>
      <c r="L353" s="120"/>
      <c r="M353" s="3"/>
    </row>
    <row r="354" spans="1:13">
      <c r="A354" s="81" t="s">
        <v>63</v>
      </c>
      <c r="B354" s="913" t="s">
        <v>282</v>
      </c>
      <c r="C354" s="914"/>
      <c r="D354" s="914"/>
      <c r="E354" s="914"/>
      <c r="F354" s="915"/>
      <c r="G354" s="82"/>
      <c r="H354" s="84" t="s">
        <v>13</v>
      </c>
      <c r="I354" s="85"/>
      <c r="J354" s="190">
        <f>J355+J357</f>
        <v>103050000</v>
      </c>
      <c r="K354" s="191"/>
      <c r="L354" s="101"/>
      <c r="M354" s="3"/>
    </row>
    <row r="355" spans="1:13">
      <c r="A355" s="88" t="s">
        <v>35</v>
      </c>
      <c r="B355" s="898" t="s">
        <v>36</v>
      </c>
      <c r="C355" s="899"/>
      <c r="D355" s="899"/>
      <c r="E355" s="899"/>
      <c r="F355" s="900"/>
      <c r="G355" s="60"/>
      <c r="H355" s="61" t="s">
        <v>13</v>
      </c>
      <c r="I355" s="62"/>
      <c r="J355" s="62">
        <f>J356</f>
        <v>90000000</v>
      </c>
      <c r="K355" s="63"/>
      <c r="L355" s="64" t="s">
        <v>27</v>
      </c>
      <c r="M355" s="3"/>
    </row>
    <row r="356" spans="1:13">
      <c r="A356" s="95" t="s">
        <v>13</v>
      </c>
      <c r="B356" s="886" t="s">
        <v>283</v>
      </c>
      <c r="C356" s="887"/>
      <c r="D356" s="887"/>
      <c r="E356" s="887"/>
      <c r="F356" s="888"/>
      <c r="G356" s="66">
        <v>9000</v>
      </c>
      <c r="H356" s="67" t="s">
        <v>109</v>
      </c>
      <c r="I356" s="68">
        <v>10000</v>
      </c>
      <c r="J356" s="68">
        <f>G356*I356</f>
        <v>90000000</v>
      </c>
      <c r="K356" s="69" t="s">
        <v>30</v>
      </c>
      <c r="L356" s="70"/>
      <c r="M356" s="3"/>
    </row>
    <row r="357" spans="1:13">
      <c r="A357" s="88" t="s">
        <v>51</v>
      </c>
      <c r="B357" s="907" t="s">
        <v>52</v>
      </c>
      <c r="C357" s="908"/>
      <c r="D357" s="908"/>
      <c r="E357" s="908"/>
      <c r="F357" s="909"/>
      <c r="G357" s="89"/>
      <c r="H357" s="91" t="s">
        <v>13</v>
      </c>
      <c r="I357" s="92"/>
      <c r="J357" s="92">
        <f>J358</f>
        <v>13050000</v>
      </c>
      <c r="K357" s="93"/>
      <c r="L357" s="94" t="s">
        <v>27</v>
      </c>
      <c r="M357" s="3"/>
    </row>
    <row r="358" spans="1:13">
      <c r="A358" s="95" t="s">
        <v>13</v>
      </c>
      <c r="B358" s="910" t="s">
        <v>281</v>
      </c>
      <c r="C358" s="911"/>
      <c r="D358" s="911"/>
      <c r="E358" s="911"/>
      <c r="F358" s="912"/>
      <c r="G358" s="96">
        <v>3</v>
      </c>
      <c r="H358" s="98" t="s">
        <v>60</v>
      </c>
      <c r="I358" s="99">
        <v>4350000</v>
      </c>
      <c r="J358" s="99">
        <f>G358*I358</f>
        <v>13050000</v>
      </c>
      <c r="K358" s="100" t="s">
        <v>30</v>
      </c>
      <c r="L358" s="101"/>
      <c r="M358" s="3"/>
    </row>
    <row r="359" spans="1:13">
      <c r="A359" s="81" t="s">
        <v>66</v>
      </c>
      <c r="B359" s="913" t="s">
        <v>284</v>
      </c>
      <c r="C359" s="914"/>
      <c r="D359" s="914"/>
      <c r="E359" s="914"/>
      <c r="F359" s="915"/>
      <c r="G359" s="82"/>
      <c r="H359" s="84" t="s">
        <v>13</v>
      </c>
      <c r="I359" s="85"/>
      <c r="J359" s="190">
        <f>J360+J362+J364</f>
        <v>17450000</v>
      </c>
      <c r="K359" s="191"/>
      <c r="L359" s="101"/>
      <c r="M359" s="3"/>
    </row>
    <row r="360" spans="1:13">
      <c r="A360" s="88" t="s">
        <v>35</v>
      </c>
      <c r="B360" s="907" t="s">
        <v>36</v>
      </c>
      <c r="C360" s="908"/>
      <c r="D360" s="908"/>
      <c r="E360" s="908"/>
      <c r="F360" s="909"/>
      <c r="G360" s="89"/>
      <c r="H360" s="91" t="s">
        <v>13</v>
      </c>
      <c r="I360" s="92"/>
      <c r="J360" s="92">
        <f>J361</f>
        <v>6350000</v>
      </c>
      <c r="K360" s="93"/>
      <c r="L360" s="94" t="s">
        <v>27</v>
      </c>
      <c r="M360" s="3"/>
    </row>
    <row r="361" spans="1:13">
      <c r="A361" s="95" t="s">
        <v>13</v>
      </c>
      <c r="B361" s="886" t="s">
        <v>280</v>
      </c>
      <c r="C361" s="887"/>
      <c r="D361" s="887"/>
      <c r="E361" s="887"/>
      <c r="F361" s="888"/>
      <c r="G361" s="66">
        <v>1</v>
      </c>
      <c r="H361" s="67" t="s">
        <v>60</v>
      </c>
      <c r="I361" s="68">
        <v>6350000</v>
      </c>
      <c r="J361" s="68">
        <f>G361*I361</f>
        <v>6350000</v>
      </c>
      <c r="K361" s="100" t="s">
        <v>30</v>
      </c>
      <c r="L361" s="101"/>
      <c r="M361" s="3"/>
    </row>
    <row r="362" spans="1:13">
      <c r="A362" s="88" t="s">
        <v>51</v>
      </c>
      <c r="B362" s="907" t="s">
        <v>52</v>
      </c>
      <c r="C362" s="908"/>
      <c r="D362" s="908"/>
      <c r="E362" s="908"/>
      <c r="F362" s="909"/>
      <c r="G362" s="89"/>
      <c r="H362" s="91" t="s">
        <v>13</v>
      </c>
      <c r="I362" s="92"/>
      <c r="J362" s="92">
        <f>J363</f>
        <v>3500000</v>
      </c>
      <c r="K362" s="93"/>
      <c r="L362" s="94" t="s">
        <v>27</v>
      </c>
      <c r="M362" s="3"/>
    </row>
    <row r="363" spans="1:13">
      <c r="A363" s="95" t="s">
        <v>13</v>
      </c>
      <c r="B363" s="910" t="s">
        <v>281</v>
      </c>
      <c r="C363" s="911"/>
      <c r="D363" s="911"/>
      <c r="E363" s="911"/>
      <c r="F363" s="912"/>
      <c r="G363" s="96">
        <v>1</v>
      </c>
      <c r="H363" s="98" t="s">
        <v>60</v>
      </c>
      <c r="I363" s="99">
        <v>3500000</v>
      </c>
      <c r="J363" s="99">
        <f>G363*I363</f>
        <v>3500000</v>
      </c>
      <c r="K363" s="100" t="s">
        <v>30</v>
      </c>
      <c r="L363" s="101"/>
      <c r="M363" s="3"/>
    </row>
    <row r="364" spans="1:13">
      <c r="A364" s="88" t="s">
        <v>54</v>
      </c>
      <c r="B364" s="907" t="s">
        <v>55</v>
      </c>
      <c r="C364" s="908"/>
      <c r="D364" s="908"/>
      <c r="E364" s="908"/>
      <c r="F364" s="909"/>
      <c r="G364" s="89"/>
      <c r="H364" s="91" t="s">
        <v>13</v>
      </c>
      <c r="I364" s="92"/>
      <c r="J364" s="92">
        <f>SUM(J365:J366)</f>
        <v>7600000</v>
      </c>
      <c r="K364" s="93"/>
      <c r="L364" s="94" t="s">
        <v>27</v>
      </c>
      <c r="M364" s="3"/>
    </row>
    <row r="365" spans="1:13">
      <c r="A365" s="95" t="s">
        <v>13</v>
      </c>
      <c r="B365" s="910" t="s">
        <v>56</v>
      </c>
      <c r="C365" s="911"/>
      <c r="D365" s="911"/>
      <c r="E365" s="911"/>
      <c r="F365" s="912"/>
      <c r="G365" s="96">
        <v>8</v>
      </c>
      <c r="H365" s="98" t="s">
        <v>57</v>
      </c>
      <c r="I365" s="99">
        <v>600000</v>
      </c>
      <c r="J365" s="99">
        <f>G365*I365</f>
        <v>4800000</v>
      </c>
      <c r="K365" s="100" t="s">
        <v>30</v>
      </c>
      <c r="L365" s="101"/>
      <c r="M365" s="3"/>
    </row>
    <row r="366" spans="1:13">
      <c r="A366" s="95" t="s">
        <v>13</v>
      </c>
      <c r="B366" s="910" t="s">
        <v>167</v>
      </c>
      <c r="C366" s="911"/>
      <c r="D366" s="911"/>
      <c r="E366" s="911"/>
      <c r="F366" s="912"/>
      <c r="G366" s="96">
        <v>8</v>
      </c>
      <c r="H366" s="98" t="s">
        <v>57</v>
      </c>
      <c r="I366" s="99">
        <v>350000</v>
      </c>
      <c r="J366" s="99">
        <f>G366*I366</f>
        <v>2800000</v>
      </c>
      <c r="K366" s="100" t="s">
        <v>30</v>
      </c>
      <c r="L366" s="101"/>
      <c r="M366" s="3"/>
    </row>
    <row r="367" spans="1:13">
      <c r="A367" s="156" t="s">
        <v>106</v>
      </c>
      <c r="B367" s="922" t="s">
        <v>285</v>
      </c>
      <c r="C367" s="923"/>
      <c r="D367" s="923"/>
      <c r="E367" s="923"/>
      <c r="F367" s="924"/>
      <c r="G367" s="157"/>
      <c r="H367" s="158" t="s">
        <v>13</v>
      </c>
      <c r="I367" s="159"/>
      <c r="J367" s="183">
        <f>J368+J370</f>
        <v>129300000</v>
      </c>
      <c r="K367" s="184"/>
      <c r="L367" s="120"/>
      <c r="M367" s="3"/>
    </row>
    <row r="368" spans="1:13">
      <c r="A368" s="109" t="s">
        <v>102</v>
      </c>
      <c r="B368" s="916" t="s">
        <v>103</v>
      </c>
      <c r="C368" s="917"/>
      <c r="D368" s="917"/>
      <c r="E368" s="917"/>
      <c r="F368" s="918"/>
      <c r="G368" s="110"/>
      <c r="H368" s="111" t="s">
        <v>13</v>
      </c>
      <c r="I368" s="112"/>
      <c r="J368" s="112">
        <f>J369</f>
        <v>33300000</v>
      </c>
      <c r="K368" s="113"/>
      <c r="L368" s="114" t="s">
        <v>27</v>
      </c>
      <c r="M368" s="3"/>
    </row>
    <row r="369" spans="1:13">
      <c r="A369" s="115" t="s">
        <v>13</v>
      </c>
      <c r="B369" s="919" t="s">
        <v>286</v>
      </c>
      <c r="C369" s="920"/>
      <c r="D369" s="920"/>
      <c r="E369" s="920"/>
      <c r="F369" s="921"/>
      <c r="G369" s="116">
        <v>1</v>
      </c>
      <c r="H369" s="117" t="s">
        <v>60</v>
      </c>
      <c r="I369" s="118">
        <v>33300000</v>
      </c>
      <c r="J369" s="118">
        <f>G369*I369</f>
        <v>33300000</v>
      </c>
      <c r="K369" s="119" t="s">
        <v>30</v>
      </c>
      <c r="L369" s="120"/>
      <c r="M369" s="3"/>
    </row>
    <row r="370" spans="1:13">
      <c r="A370" s="109" t="s">
        <v>88</v>
      </c>
      <c r="B370" s="916" t="s">
        <v>89</v>
      </c>
      <c r="C370" s="917"/>
      <c r="D370" s="917"/>
      <c r="E370" s="917"/>
      <c r="F370" s="918"/>
      <c r="G370" s="110"/>
      <c r="H370" s="111" t="s">
        <v>13</v>
      </c>
      <c r="I370" s="112"/>
      <c r="J370" s="112">
        <f>J371</f>
        <v>96000000</v>
      </c>
      <c r="K370" s="113"/>
      <c r="L370" s="114" t="s">
        <v>27</v>
      </c>
      <c r="M370" s="3"/>
    </row>
    <row r="371" spans="1:13">
      <c r="A371" s="115" t="s">
        <v>13</v>
      </c>
      <c r="B371" s="919" t="s">
        <v>287</v>
      </c>
      <c r="C371" s="920"/>
      <c r="D371" s="920"/>
      <c r="E371" s="920"/>
      <c r="F371" s="921"/>
      <c r="G371" s="116">
        <v>1</v>
      </c>
      <c r="H371" s="117" t="s">
        <v>60</v>
      </c>
      <c r="I371" s="118">
        <v>96000000</v>
      </c>
      <c r="J371" s="118">
        <f>G371*I371</f>
        <v>96000000</v>
      </c>
      <c r="K371" s="119" t="s">
        <v>30</v>
      </c>
      <c r="L371" s="120"/>
      <c r="M371" s="3"/>
    </row>
    <row r="372" spans="1:13">
      <c r="A372" s="103" t="s">
        <v>180</v>
      </c>
      <c r="B372" s="928" t="s">
        <v>288</v>
      </c>
      <c r="C372" s="929"/>
      <c r="D372" s="929"/>
      <c r="E372" s="929"/>
      <c r="F372" s="930"/>
      <c r="G372" s="104"/>
      <c r="H372" s="105" t="s">
        <v>13</v>
      </c>
      <c r="I372" s="106"/>
      <c r="J372" s="196">
        <f>J373+J375+J377+J379</f>
        <v>32682000</v>
      </c>
      <c r="K372" s="197"/>
      <c r="L372" s="120"/>
      <c r="M372" s="3"/>
    </row>
    <row r="373" spans="1:13">
      <c r="A373" s="109" t="s">
        <v>35</v>
      </c>
      <c r="B373" s="916" t="s">
        <v>36</v>
      </c>
      <c r="C373" s="917"/>
      <c r="D373" s="917"/>
      <c r="E373" s="917"/>
      <c r="F373" s="918"/>
      <c r="G373" s="110"/>
      <c r="H373" s="111" t="s">
        <v>13</v>
      </c>
      <c r="I373" s="112"/>
      <c r="J373" s="112">
        <f>J374</f>
        <v>6350000</v>
      </c>
      <c r="K373" s="113"/>
      <c r="L373" s="114" t="s">
        <v>27</v>
      </c>
      <c r="M373" s="3"/>
    </row>
    <row r="374" spans="1:13">
      <c r="A374" s="115" t="s">
        <v>13</v>
      </c>
      <c r="B374" s="886" t="s">
        <v>280</v>
      </c>
      <c r="C374" s="887"/>
      <c r="D374" s="887"/>
      <c r="E374" s="887"/>
      <c r="F374" s="888"/>
      <c r="G374" s="66">
        <v>1</v>
      </c>
      <c r="H374" s="67" t="s">
        <v>60</v>
      </c>
      <c r="I374" s="68">
        <v>6350000</v>
      </c>
      <c r="J374" s="68">
        <f>G374*I374</f>
        <v>6350000</v>
      </c>
      <c r="K374" s="119" t="s">
        <v>30</v>
      </c>
      <c r="L374" s="120"/>
      <c r="M374" s="3"/>
    </row>
    <row r="375" spans="1:13">
      <c r="A375" s="109" t="s">
        <v>51</v>
      </c>
      <c r="B375" s="916" t="s">
        <v>52</v>
      </c>
      <c r="C375" s="917"/>
      <c r="D375" s="917"/>
      <c r="E375" s="917"/>
      <c r="F375" s="918"/>
      <c r="G375" s="110"/>
      <c r="H375" s="111" t="s">
        <v>13</v>
      </c>
      <c r="I375" s="112"/>
      <c r="J375" s="112">
        <f>J376</f>
        <v>3650000</v>
      </c>
      <c r="K375" s="113"/>
      <c r="L375" s="114" t="s">
        <v>27</v>
      </c>
      <c r="M375" s="3"/>
    </row>
    <row r="376" spans="1:13">
      <c r="A376" s="115" t="s">
        <v>13</v>
      </c>
      <c r="B376" s="919" t="s">
        <v>281</v>
      </c>
      <c r="C376" s="920"/>
      <c r="D376" s="920"/>
      <c r="E376" s="920"/>
      <c r="F376" s="921"/>
      <c r="G376" s="116">
        <v>1</v>
      </c>
      <c r="H376" s="117" t="s">
        <v>60</v>
      </c>
      <c r="I376" s="118">
        <v>3650000</v>
      </c>
      <c r="J376" s="118">
        <f>G376*I376</f>
        <v>3650000</v>
      </c>
      <c r="K376" s="119" t="s">
        <v>30</v>
      </c>
      <c r="L376" s="120"/>
      <c r="M376" s="3"/>
    </row>
    <row r="377" spans="1:13">
      <c r="A377" s="109" t="s">
        <v>102</v>
      </c>
      <c r="B377" s="916" t="s">
        <v>103</v>
      </c>
      <c r="C377" s="917"/>
      <c r="D377" s="917"/>
      <c r="E377" s="917"/>
      <c r="F377" s="918"/>
      <c r="G377" s="110"/>
      <c r="H377" s="111" t="s">
        <v>13</v>
      </c>
      <c r="I377" s="112"/>
      <c r="J377" s="112">
        <f>J378</f>
        <v>15082000</v>
      </c>
      <c r="K377" s="113"/>
      <c r="L377" s="114" t="s">
        <v>27</v>
      </c>
      <c r="M377" s="3"/>
    </row>
    <row r="378" spans="1:13">
      <c r="A378" s="115" t="s">
        <v>13</v>
      </c>
      <c r="B378" s="886" t="s">
        <v>289</v>
      </c>
      <c r="C378" s="887"/>
      <c r="D378" s="887"/>
      <c r="E378" s="887"/>
      <c r="F378" s="888"/>
      <c r="G378" s="66">
        <v>1</v>
      </c>
      <c r="H378" s="67" t="s">
        <v>60</v>
      </c>
      <c r="I378" s="68">
        <v>15082000</v>
      </c>
      <c r="J378" s="68">
        <f>G378*I378</f>
        <v>15082000</v>
      </c>
      <c r="K378" s="119" t="s">
        <v>30</v>
      </c>
      <c r="L378" s="120"/>
      <c r="M378" s="3"/>
    </row>
    <row r="379" spans="1:13">
      <c r="A379" s="109" t="s">
        <v>54</v>
      </c>
      <c r="B379" s="916" t="s">
        <v>55</v>
      </c>
      <c r="C379" s="917"/>
      <c r="D379" s="917"/>
      <c r="E379" s="917"/>
      <c r="F379" s="918"/>
      <c r="G379" s="110"/>
      <c r="H379" s="111" t="s">
        <v>13</v>
      </c>
      <c r="I379" s="112"/>
      <c r="J379" s="112">
        <f>SUM(J380:J381)</f>
        <v>7600000</v>
      </c>
      <c r="K379" s="113"/>
      <c r="L379" s="114" t="s">
        <v>27</v>
      </c>
      <c r="M379" s="3"/>
    </row>
    <row r="380" spans="1:13">
      <c r="A380" s="115" t="s">
        <v>13</v>
      </c>
      <c r="B380" s="919" t="s">
        <v>56</v>
      </c>
      <c r="C380" s="920"/>
      <c r="D380" s="920"/>
      <c r="E380" s="920"/>
      <c r="F380" s="921"/>
      <c r="G380" s="116">
        <v>8</v>
      </c>
      <c r="H380" s="117" t="s">
        <v>57</v>
      </c>
      <c r="I380" s="118">
        <v>600000</v>
      </c>
      <c r="J380" s="118">
        <f>G380*I380</f>
        <v>4800000</v>
      </c>
      <c r="K380" s="119" t="s">
        <v>30</v>
      </c>
      <c r="L380" s="120"/>
      <c r="M380" s="3"/>
    </row>
    <row r="381" spans="1:13">
      <c r="A381" s="115" t="s">
        <v>13</v>
      </c>
      <c r="B381" s="919" t="s">
        <v>167</v>
      </c>
      <c r="C381" s="920"/>
      <c r="D381" s="920"/>
      <c r="E381" s="920"/>
      <c r="F381" s="921"/>
      <c r="G381" s="116">
        <v>8</v>
      </c>
      <c r="H381" s="117" t="s">
        <v>57</v>
      </c>
      <c r="I381" s="118">
        <v>350000</v>
      </c>
      <c r="J381" s="118">
        <f>G381*I381</f>
        <v>2800000</v>
      </c>
      <c r="K381" s="119" t="s">
        <v>30</v>
      </c>
      <c r="L381" s="120"/>
      <c r="M381" s="3"/>
    </row>
    <row r="382" spans="1:13">
      <c r="A382" s="81" t="s">
        <v>255</v>
      </c>
      <c r="B382" s="913" t="s">
        <v>290</v>
      </c>
      <c r="C382" s="914"/>
      <c r="D382" s="914"/>
      <c r="E382" s="914"/>
      <c r="F382" s="915"/>
      <c r="G382" s="82"/>
      <c r="H382" s="84" t="s">
        <v>13</v>
      </c>
      <c r="I382" s="85"/>
      <c r="J382" s="190">
        <f>J383+J385+J387</f>
        <v>18500000</v>
      </c>
      <c r="K382" s="191"/>
      <c r="L382" s="101"/>
      <c r="M382" s="3"/>
    </row>
    <row r="383" spans="1:13">
      <c r="A383" s="88" t="s">
        <v>35</v>
      </c>
      <c r="B383" s="907" t="s">
        <v>36</v>
      </c>
      <c r="C383" s="908"/>
      <c r="D383" s="908"/>
      <c r="E383" s="908"/>
      <c r="F383" s="909"/>
      <c r="G383" s="89"/>
      <c r="H383" s="91" t="s">
        <v>13</v>
      </c>
      <c r="I383" s="92"/>
      <c r="J383" s="92">
        <f>J384</f>
        <v>6350000</v>
      </c>
      <c r="K383" s="93"/>
      <c r="L383" s="94" t="s">
        <v>27</v>
      </c>
      <c r="M383" s="3"/>
    </row>
    <row r="384" spans="1:13">
      <c r="A384" s="95" t="s">
        <v>13</v>
      </c>
      <c r="B384" s="886" t="s">
        <v>280</v>
      </c>
      <c r="C384" s="887"/>
      <c r="D384" s="887"/>
      <c r="E384" s="887"/>
      <c r="F384" s="888"/>
      <c r="G384" s="66">
        <v>1</v>
      </c>
      <c r="H384" s="67" t="s">
        <v>60</v>
      </c>
      <c r="I384" s="68">
        <v>6350000</v>
      </c>
      <c r="J384" s="68">
        <f>G384*I384</f>
        <v>6350000</v>
      </c>
      <c r="K384" s="100" t="s">
        <v>30</v>
      </c>
      <c r="L384" s="101"/>
      <c r="M384" s="3"/>
    </row>
    <row r="385" spans="1:13">
      <c r="A385" s="88" t="s">
        <v>51</v>
      </c>
      <c r="B385" s="907" t="s">
        <v>52</v>
      </c>
      <c r="C385" s="908"/>
      <c r="D385" s="908"/>
      <c r="E385" s="908"/>
      <c r="F385" s="909"/>
      <c r="G385" s="89"/>
      <c r="H385" s="91" t="s">
        <v>13</v>
      </c>
      <c r="I385" s="92"/>
      <c r="J385" s="92">
        <f>J386</f>
        <v>4550000</v>
      </c>
      <c r="K385" s="93"/>
      <c r="L385" s="94" t="s">
        <v>27</v>
      </c>
      <c r="M385" s="3"/>
    </row>
    <row r="386" spans="1:13">
      <c r="A386" s="95" t="s">
        <v>13</v>
      </c>
      <c r="B386" s="910" t="s">
        <v>281</v>
      </c>
      <c r="C386" s="911"/>
      <c r="D386" s="911"/>
      <c r="E386" s="911"/>
      <c r="F386" s="912"/>
      <c r="G386" s="96">
        <v>1</v>
      </c>
      <c r="H386" s="98" t="s">
        <v>60</v>
      </c>
      <c r="I386" s="99">
        <v>4550000</v>
      </c>
      <c r="J386" s="99">
        <f>G386*I386</f>
        <v>4550000</v>
      </c>
      <c r="K386" s="100" t="s">
        <v>30</v>
      </c>
      <c r="L386" s="101"/>
      <c r="M386" s="3"/>
    </row>
    <row r="387" spans="1:13">
      <c r="A387" s="88" t="s">
        <v>54</v>
      </c>
      <c r="B387" s="907" t="s">
        <v>55</v>
      </c>
      <c r="C387" s="908"/>
      <c r="D387" s="908"/>
      <c r="E387" s="908"/>
      <c r="F387" s="909"/>
      <c r="G387" s="89"/>
      <c r="H387" s="91" t="s">
        <v>13</v>
      </c>
      <c r="I387" s="92"/>
      <c r="J387" s="92">
        <f>SUM(J388:J389)</f>
        <v>7600000</v>
      </c>
      <c r="K387" s="93"/>
      <c r="L387" s="94" t="s">
        <v>27</v>
      </c>
      <c r="M387" s="3"/>
    </row>
    <row r="388" spans="1:13">
      <c r="A388" s="95" t="s">
        <v>13</v>
      </c>
      <c r="B388" s="910" t="s">
        <v>56</v>
      </c>
      <c r="C388" s="911"/>
      <c r="D388" s="911"/>
      <c r="E388" s="911"/>
      <c r="F388" s="912"/>
      <c r="G388" s="96">
        <v>8</v>
      </c>
      <c r="H388" s="98" t="s">
        <v>57</v>
      </c>
      <c r="I388" s="99">
        <v>600000</v>
      </c>
      <c r="J388" s="99">
        <f>G388*I388</f>
        <v>4800000</v>
      </c>
      <c r="K388" s="100" t="s">
        <v>30</v>
      </c>
      <c r="L388" s="101"/>
      <c r="M388" s="3"/>
    </row>
    <row r="389" spans="1:13">
      <c r="A389" s="95" t="s">
        <v>13</v>
      </c>
      <c r="B389" s="910" t="s">
        <v>167</v>
      </c>
      <c r="C389" s="911"/>
      <c r="D389" s="911"/>
      <c r="E389" s="911"/>
      <c r="F389" s="912"/>
      <c r="G389" s="96">
        <v>8</v>
      </c>
      <c r="H389" s="98" t="s">
        <v>57</v>
      </c>
      <c r="I389" s="99">
        <v>350000</v>
      </c>
      <c r="J389" s="99">
        <f>G389*I389</f>
        <v>2800000</v>
      </c>
      <c r="K389" s="100" t="s">
        <v>30</v>
      </c>
      <c r="L389" s="101"/>
      <c r="M389" s="3"/>
    </row>
    <row r="390" spans="1:13">
      <c r="A390" s="81" t="s">
        <v>291</v>
      </c>
      <c r="B390" s="913" t="s">
        <v>292</v>
      </c>
      <c r="C390" s="914"/>
      <c r="D390" s="914"/>
      <c r="E390" s="914"/>
      <c r="F390" s="915"/>
      <c r="G390" s="82"/>
      <c r="H390" s="84" t="s">
        <v>13</v>
      </c>
      <c r="I390" s="85"/>
      <c r="J390" s="190">
        <f>J391+J393+J395</f>
        <v>18500000</v>
      </c>
      <c r="K390" s="191"/>
      <c r="L390" s="101"/>
      <c r="M390" s="3"/>
    </row>
    <row r="391" spans="1:13">
      <c r="A391" s="88" t="s">
        <v>35</v>
      </c>
      <c r="B391" s="907" t="s">
        <v>36</v>
      </c>
      <c r="C391" s="908"/>
      <c r="D391" s="908"/>
      <c r="E391" s="908"/>
      <c r="F391" s="909"/>
      <c r="G391" s="89"/>
      <c r="H391" s="91" t="s">
        <v>13</v>
      </c>
      <c r="I391" s="92"/>
      <c r="J391" s="92">
        <f>J392</f>
        <v>6350000</v>
      </c>
      <c r="K391" s="93"/>
      <c r="L391" s="94" t="s">
        <v>27</v>
      </c>
      <c r="M391" s="3"/>
    </row>
    <row r="392" spans="1:13">
      <c r="A392" s="95" t="s">
        <v>13</v>
      </c>
      <c r="B392" s="886" t="s">
        <v>280</v>
      </c>
      <c r="C392" s="887"/>
      <c r="D392" s="887"/>
      <c r="E392" s="887"/>
      <c r="F392" s="888"/>
      <c r="G392" s="66">
        <v>1</v>
      </c>
      <c r="H392" s="67" t="s">
        <v>60</v>
      </c>
      <c r="I392" s="68">
        <v>6350000</v>
      </c>
      <c r="J392" s="68">
        <f>G392*I392</f>
        <v>6350000</v>
      </c>
      <c r="K392" s="100" t="s">
        <v>30</v>
      </c>
      <c r="L392" s="101"/>
      <c r="M392" s="3"/>
    </row>
    <row r="393" spans="1:13">
      <c r="A393" s="88" t="s">
        <v>51</v>
      </c>
      <c r="B393" s="907" t="s">
        <v>52</v>
      </c>
      <c r="C393" s="908"/>
      <c r="D393" s="908"/>
      <c r="E393" s="908"/>
      <c r="F393" s="909"/>
      <c r="G393" s="89"/>
      <c r="H393" s="91" t="s">
        <v>13</v>
      </c>
      <c r="I393" s="92"/>
      <c r="J393" s="92">
        <f>J394</f>
        <v>4550000</v>
      </c>
      <c r="K393" s="93"/>
      <c r="L393" s="94" t="s">
        <v>27</v>
      </c>
      <c r="M393" s="3"/>
    </row>
    <row r="394" spans="1:13">
      <c r="A394" s="95" t="s">
        <v>13</v>
      </c>
      <c r="B394" s="910" t="s">
        <v>281</v>
      </c>
      <c r="C394" s="911"/>
      <c r="D394" s="911"/>
      <c r="E394" s="911"/>
      <c r="F394" s="912"/>
      <c r="G394" s="96">
        <v>1</v>
      </c>
      <c r="H394" s="98" t="s">
        <v>60</v>
      </c>
      <c r="I394" s="99">
        <v>4550000</v>
      </c>
      <c r="J394" s="99">
        <f>G394*I394</f>
        <v>4550000</v>
      </c>
      <c r="K394" s="100" t="s">
        <v>30</v>
      </c>
      <c r="L394" s="101"/>
      <c r="M394" s="3"/>
    </row>
    <row r="395" spans="1:13">
      <c r="A395" s="88" t="s">
        <v>54</v>
      </c>
      <c r="B395" s="907" t="s">
        <v>55</v>
      </c>
      <c r="C395" s="908"/>
      <c r="D395" s="908"/>
      <c r="E395" s="908"/>
      <c r="F395" s="909"/>
      <c r="G395" s="89"/>
      <c r="H395" s="91" t="s">
        <v>13</v>
      </c>
      <c r="I395" s="92"/>
      <c r="J395" s="92">
        <f>SUM(J396:J397)</f>
        <v>7600000</v>
      </c>
      <c r="K395" s="93"/>
      <c r="L395" s="94" t="s">
        <v>27</v>
      </c>
      <c r="M395" s="3"/>
    </row>
    <row r="396" spans="1:13">
      <c r="A396" s="95" t="s">
        <v>13</v>
      </c>
      <c r="B396" s="910" t="s">
        <v>56</v>
      </c>
      <c r="C396" s="911"/>
      <c r="D396" s="911"/>
      <c r="E396" s="911"/>
      <c r="F396" s="912"/>
      <c r="G396" s="96">
        <v>8</v>
      </c>
      <c r="H396" s="98" t="s">
        <v>57</v>
      </c>
      <c r="I396" s="99">
        <v>600000</v>
      </c>
      <c r="J396" s="99">
        <f>G396*I396</f>
        <v>4800000</v>
      </c>
      <c r="K396" s="100" t="s">
        <v>30</v>
      </c>
      <c r="L396" s="101"/>
      <c r="M396" s="3"/>
    </row>
    <row r="397" spans="1:13">
      <c r="A397" s="95" t="s">
        <v>13</v>
      </c>
      <c r="B397" s="910" t="s">
        <v>167</v>
      </c>
      <c r="C397" s="911"/>
      <c r="D397" s="911"/>
      <c r="E397" s="911"/>
      <c r="F397" s="912"/>
      <c r="G397" s="96">
        <v>8</v>
      </c>
      <c r="H397" s="98" t="s">
        <v>57</v>
      </c>
      <c r="I397" s="99">
        <v>350000</v>
      </c>
      <c r="J397" s="99">
        <f>G397*I397</f>
        <v>2800000</v>
      </c>
      <c r="K397" s="100" t="s">
        <v>30</v>
      </c>
      <c r="L397" s="101"/>
      <c r="M397" s="3"/>
    </row>
    <row r="398" spans="1:13">
      <c r="A398" s="156" t="s">
        <v>264</v>
      </c>
      <c r="B398" s="922" t="s">
        <v>293</v>
      </c>
      <c r="C398" s="923"/>
      <c r="D398" s="923"/>
      <c r="E398" s="923"/>
      <c r="F398" s="924"/>
      <c r="G398" s="157"/>
      <c r="H398" s="158" t="s">
        <v>13</v>
      </c>
      <c r="I398" s="159"/>
      <c r="J398" s="183">
        <f>J399+J401</f>
        <v>87400000</v>
      </c>
      <c r="K398" s="184"/>
      <c r="L398" s="120"/>
      <c r="M398" s="3"/>
    </row>
    <row r="399" spans="1:13">
      <c r="A399" s="109" t="s">
        <v>102</v>
      </c>
      <c r="B399" s="916" t="s">
        <v>103</v>
      </c>
      <c r="C399" s="917"/>
      <c r="D399" s="917"/>
      <c r="E399" s="917"/>
      <c r="F399" s="918"/>
      <c r="G399" s="110"/>
      <c r="H399" s="111" t="s">
        <v>13</v>
      </c>
      <c r="I399" s="112"/>
      <c r="J399" s="112">
        <f>J400</f>
        <v>8000000</v>
      </c>
      <c r="K399" s="113"/>
      <c r="L399" s="114" t="s">
        <v>27</v>
      </c>
      <c r="M399" s="3"/>
    </row>
    <row r="400" spans="1:13">
      <c r="A400" s="115" t="s">
        <v>13</v>
      </c>
      <c r="B400" s="919" t="s">
        <v>294</v>
      </c>
      <c r="C400" s="920"/>
      <c r="D400" s="920"/>
      <c r="E400" s="920"/>
      <c r="F400" s="921"/>
      <c r="G400" s="116">
        <v>1</v>
      </c>
      <c r="H400" s="117" t="s">
        <v>132</v>
      </c>
      <c r="I400" s="118">
        <v>8000000</v>
      </c>
      <c r="J400" s="118">
        <f>G400*I400</f>
        <v>8000000</v>
      </c>
      <c r="K400" s="119" t="s">
        <v>30</v>
      </c>
      <c r="L400" s="120"/>
      <c r="M400" s="3"/>
    </row>
    <row r="401" spans="1:13">
      <c r="A401" s="109" t="s">
        <v>88</v>
      </c>
      <c r="B401" s="916" t="s">
        <v>89</v>
      </c>
      <c r="C401" s="917"/>
      <c r="D401" s="917"/>
      <c r="E401" s="917"/>
      <c r="F401" s="918"/>
      <c r="G401" s="110"/>
      <c r="H401" s="111" t="s">
        <v>13</v>
      </c>
      <c r="I401" s="112"/>
      <c r="J401" s="112">
        <f>J402</f>
        <v>79400000</v>
      </c>
      <c r="K401" s="113"/>
      <c r="L401" s="114" t="s">
        <v>27</v>
      </c>
      <c r="M401" s="3"/>
    </row>
    <row r="402" spans="1:13">
      <c r="A402" s="115" t="s">
        <v>13</v>
      </c>
      <c r="B402" s="919" t="s">
        <v>295</v>
      </c>
      <c r="C402" s="920"/>
      <c r="D402" s="920"/>
      <c r="E402" s="920"/>
      <c r="F402" s="921"/>
      <c r="G402" s="116">
        <v>1</v>
      </c>
      <c r="H402" s="117" t="s">
        <v>132</v>
      </c>
      <c r="I402" s="118">
        <v>79400000</v>
      </c>
      <c r="J402" s="118">
        <f>G402*I402</f>
        <v>79400000</v>
      </c>
      <c r="K402" s="119" t="s">
        <v>30</v>
      </c>
      <c r="L402" s="120"/>
      <c r="M402" s="3"/>
    </row>
    <row r="403" spans="1:13">
      <c r="A403" s="74" t="s">
        <v>296</v>
      </c>
      <c r="B403" s="75" t="s">
        <v>297</v>
      </c>
      <c r="C403" s="76"/>
      <c r="D403" s="76"/>
      <c r="E403" s="76"/>
      <c r="F403" s="77"/>
      <c r="G403" s="75">
        <v>0</v>
      </c>
      <c r="H403" s="77" t="s">
        <v>13</v>
      </c>
      <c r="I403" s="78">
        <v>0</v>
      </c>
      <c r="J403" s="78">
        <f>J404+J413</f>
        <v>1866594000</v>
      </c>
      <c r="K403" s="79"/>
      <c r="L403" s="80"/>
      <c r="M403" s="42"/>
    </row>
    <row r="404" spans="1:13">
      <c r="A404" s="81" t="s">
        <v>21</v>
      </c>
      <c r="B404" s="82" t="s">
        <v>203</v>
      </c>
      <c r="C404" s="83"/>
      <c r="D404" s="83"/>
      <c r="E404" s="83"/>
      <c r="F404" s="84"/>
      <c r="G404" s="82">
        <v>0</v>
      </c>
      <c r="H404" s="84" t="s">
        <v>13</v>
      </c>
      <c r="I404" s="85">
        <v>0</v>
      </c>
      <c r="J404" s="85">
        <f>J405+J407+J409+J411</f>
        <v>1616055000</v>
      </c>
      <c r="K404" s="86"/>
      <c r="L404" s="87"/>
      <c r="M404" s="50"/>
    </row>
    <row r="405" spans="1:13">
      <c r="A405" s="88" t="s">
        <v>204</v>
      </c>
      <c r="B405" s="89" t="s">
        <v>205</v>
      </c>
      <c r="C405" s="90"/>
      <c r="D405" s="90"/>
      <c r="E405" s="90"/>
      <c r="F405" s="91"/>
      <c r="G405" s="89">
        <v>0</v>
      </c>
      <c r="H405" s="91" t="s">
        <v>13</v>
      </c>
      <c r="I405" s="92">
        <v>0</v>
      </c>
      <c r="J405" s="92">
        <f>J406</f>
        <v>777300000</v>
      </c>
      <c r="K405" s="93"/>
      <c r="L405" s="198" t="s">
        <v>76</v>
      </c>
      <c r="M405" s="1"/>
    </row>
    <row r="406" spans="1:13">
      <c r="A406" s="95" t="s">
        <v>13</v>
      </c>
      <c r="B406" s="96" t="s">
        <v>298</v>
      </c>
      <c r="C406" s="102"/>
      <c r="D406" s="102"/>
      <c r="E406" s="102"/>
      <c r="F406" s="98"/>
      <c r="G406" s="96">
        <v>1</v>
      </c>
      <c r="H406" s="98" t="s">
        <v>132</v>
      </c>
      <c r="I406" s="99">
        <v>777300000</v>
      </c>
      <c r="J406" s="99">
        <f>G406*I406</f>
        <v>777300000</v>
      </c>
      <c r="K406" s="100" t="s">
        <v>30</v>
      </c>
      <c r="L406" s="101"/>
      <c r="M406" s="3"/>
    </row>
    <row r="407" spans="1:13">
      <c r="A407" s="88" t="s">
        <v>207</v>
      </c>
      <c r="B407" s="89" t="s">
        <v>208</v>
      </c>
      <c r="C407" s="90"/>
      <c r="D407" s="90"/>
      <c r="E407" s="90"/>
      <c r="F407" s="91"/>
      <c r="G407" s="89">
        <v>0</v>
      </c>
      <c r="H407" s="91" t="s">
        <v>13</v>
      </c>
      <c r="I407" s="92">
        <v>0</v>
      </c>
      <c r="J407" s="92">
        <f>J408</f>
        <v>10000000</v>
      </c>
      <c r="K407" s="93"/>
      <c r="L407" s="198" t="s">
        <v>76</v>
      </c>
      <c r="M407" s="1"/>
    </row>
    <row r="408" spans="1:13">
      <c r="A408" s="95" t="s">
        <v>13</v>
      </c>
      <c r="B408" s="66" t="s">
        <v>299</v>
      </c>
      <c r="C408" s="97"/>
      <c r="D408" s="97"/>
      <c r="E408" s="97"/>
      <c r="F408" s="67"/>
      <c r="G408" s="66">
        <v>1</v>
      </c>
      <c r="H408" s="67" t="s">
        <v>132</v>
      </c>
      <c r="I408" s="68">
        <v>10000000</v>
      </c>
      <c r="J408" s="68">
        <f>G408*I408</f>
        <v>10000000</v>
      </c>
      <c r="K408" s="100" t="s">
        <v>30</v>
      </c>
      <c r="L408" s="101"/>
      <c r="M408" s="3"/>
    </row>
    <row r="409" spans="1:13">
      <c r="A409" s="88" t="s">
        <v>192</v>
      </c>
      <c r="B409" s="89" t="s">
        <v>193</v>
      </c>
      <c r="C409" s="90"/>
      <c r="D409" s="90"/>
      <c r="E409" s="90"/>
      <c r="F409" s="91"/>
      <c r="G409" s="89">
        <v>0</v>
      </c>
      <c r="H409" s="91" t="s">
        <v>13</v>
      </c>
      <c r="I409" s="92">
        <v>0</v>
      </c>
      <c r="J409" s="92">
        <f>J410</f>
        <v>35000000</v>
      </c>
      <c r="K409" s="93"/>
      <c r="L409" s="198" t="s">
        <v>76</v>
      </c>
      <c r="M409" s="1"/>
    </row>
    <row r="410" spans="1:13">
      <c r="A410" s="95" t="s">
        <v>13</v>
      </c>
      <c r="B410" s="96" t="s">
        <v>300</v>
      </c>
      <c r="C410" s="102"/>
      <c r="D410" s="102"/>
      <c r="E410" s="102"/>
      <c r="F410" s="98"/>
      <c r="G410" s="96">
        <v>1</v>
      </c>
      <c r="H410" s="98" t="s">
        <v>132</v>
      </c>
      <c r="I410" s="99">
        <v>35000000</v>
      </c>
      <c r="J410" s="99">
        <f>G410*I410</f>
        <v>35000000</v>
      </c>
      <c r="K410" s="100" t="s">
        <v>30</v>
      </c>
      <c r="L410" s="101"/>
      <c r="M410" s="3"/>
    </row>
    <row r="411" spans="1:13">
      <c r="A411" s="88" t="s">
        <v>195</v>
      </c>
      <c r="B411" s="89" t="s">
        <v>196</v>
      </c>
      <c r="C411" s="90"/>
      <c r="D411" s="90"/>
      <c r="E411" s="90"/>
      <c r="F411" s="91"/>
      <c r="G411" s="89">
        <v>0</v>
      </c>
      <c r="H411" s="91" t="s">
        <v>13</v>
      </c>
      <c r="I411" s="92">
        <v>0</v>
      </c>
      <c r="J411" s="92">
        <f>J412</f>
        <v>793755000</v>
      </c>
      <c r="K411" s="93"/>
      <c r="L411" s="198" t="s">
        <v>76</v>
      </c>
      <c r="M411" s="1"/>
    </row>
    <row r="412" spans="1:13">
      <c r="A412" s="95" t="s">
        <v>13</v>
      </c>
      <c r="B412" s="66" t="s">
        <v>301</v>
      </c>
      <c r="C412" s="97"/>
      <c r="D412" s="97"/>
      <c r="E412" s="97"/>
      <c r="F412" s="67"/>
      <c r="G412" s="66">
        <v>1</v>
      </c>
      <c r="H412" s="67" t="s">
        <v>132</v>
      </c>
      <c r="I412" s="68">
        <v>793755000</v>
      </c>
      <c r="J412" s="68">
        <f>G412*I412</f>
        <v>793755000</v>
      </c>
      <c r="K412" s="173" t="s">
        <v>30</v>
      </c>
      <c r="L412" s="19"/>
      <c r="M412" s="3"/>
    </row>
    <row r="413" spans="1:13">
      <c r="A413" s="156" t="s">
        <v>40</v>
      </c>
      <c r="B413" s="922" t="s">
        <v>302</v>
      </c>
      <c r="C413" s="923"/>
      <c r="D413" s="923"/>
      <c r="E413" s="923"/>
      <c r="F413" s="924"/>
      <c r="G413" s="157"/>
      <c r="H413" s="158" t="s">
        <v>13</v>
      </c>
      <c r="I413" s="159"/>
      <c r="J413" s="183">
        <f>J414+J416+J418</f>
        <v>250539000</v>
      </c>
      <c r="K413" s="184"/>
      <c r="L413" s="120"/>
      <c r="M413" s="3"/>
    </row>
    <row r="414" spans="1:13">
      <c r="A414" s="109" t="s">
        <v>35</v>
      </c>
      <c r="B414" s="916" t="s">
        <v>36</v>
      </c>
      <c r="C414" s="917"/>
      <c r="D414" s="917"/>
      <c r="E414" s="917"/>
      <c r="F414" s="918"/>
      <c r="G414" s="110"/>
      <c r="H414" s="111" t="s">
        <v>13</v>
      </c>
      <c r="I414" s="112"/>
      <c r="J414" s="112">
        <f>J415</f>
        <v>75537000</v>
      </c>
      <c r="K414" s="113"/>
      <c r="L414" s="114" t="s">
        <v>27</v>
      </c>
      <c r="M414" s="3"/>
    </row>
    <row r="415" spans="1:13">
      <c r="A415" s="115" t="s">
        <v>13</v>
      </c>
      <c r="B415" s="886" t="s">
        <v>303</v>
      </c>
      <c r="C415" s="887"/>
      <c r="D415" s="887"/>
      <c r="E415" s="887"/>
      <c r="F415" s="888"/>
      <c r="G415" s="66">
        <v>1</v>
      </c>
      <c r="H415" s="67" t="s">
        <v>132</v>
      </c>
      <c r="I415" s="68">
        <v>75537000</v>
      </c>
      <c r="J415" s="68">
        <f>G415*I415</f>
        <v>75537000</v>
      </c>
      <c r="K415" s="119" t="s">
        <v>30</v>
      </c>
      <c r="L415" s="120"/>
      <c r="M415" s="3"/>
    </row>
    <row r="416" spans="1:13">
      <c r="A416" s="109" t="s">
        <v>51</v>
      </c>
      <c r="B416" s="916" t="s">
        <v>52</v>
      </c>
      <c r="C416" s="917"/>
      <c r="D416" s="917"/>
      <c r="E416" s="917"/>
      <c r="F416" s="918"/>
      <c r="G416" s="110"/>
      <c r="H416" s="111" t="s">
        <v>13</v>
      </c>
      <c r="I416" s="112"/>
      <c r="J416" s="112">
        <f>J417</f>
        <v>138250000</v>
      </c>
      <c r="K416" s="113"/>
      <c r="L416" s="114" t="s">
        <v>27</v>
      </c>
      <c r="M416" s="3"/>
    </row>
    <row r="417" spans="1:13">
      <c r="A417" s="115" t="s">
        <v>13</v>
      </c>
      <c r="B417" s="919" t="s">
        <v>304</v>
      </c>
      <c r="C417" s="920"/>
      <c r="D417" s="920"/>
      <c r="E417" s="920"/>
      <c r="F417" s="921"/>
      <c r="G417" s="116">
        <v>1</v>
      </c>
      <c r="H417" s="117" t="s">
        <v>132</v>
      </c>
      <c r="I417" s="118">
        <v>138250000</v>
      </c>
      <c r="J417" s="118">
        <f>G417*I417</f>
        <v>138250000</v>
      </c>
      <c r="K417" s="119" t="s">
        <v>30</v>
      </c>
      <c r="L417" s="120"/>
      <c r="M417" s="3"/>
    </row>
    <row r="418" spans="1:13">
      <c r="A418" s="109" t="s">
        <v>54</v>
      </c>
      <c r="B418" s="916" t="s">
        <v>55</v>
      </c>
      <c r="C418" s="917"/>
      <c r="D418" s="917"/>
      <c r="E418" s="917"/>
      <c r="F418" s="918"/>
      <c r="G418" s="110"/>
      <c r="H418" s="111" t="s">
        <v>13</v>
      </c>
      <c r="I418" s="112"/>
      <c r="J418" s="112">
        <f>J419</f>
        <v>36752000</v>
      </c>
      <c r="K418" s="113"/>
      <c r="L418" s="114" t="s">
        <v>27</v>
      </c>
      <c r="M418" s="3"/>
    </row>
    <row r="419" spans="1:13">
      <c r="A419" s="115" t="s">
        <v>13</v>
      </c>
      <c r="B419" s="919" t="s">
        <v>62</v>
      </c>
      <c r="C419" s="920"/>
      <c r="D419" s="920"/>
      <c r="E419" s="920"/>
      <c r="F419" s="921"/>
      <c r="G419" s="116">
        <v>1</v>
      </c>
      <c r="H419" s="117" t="s">
        <v>132</v>
      </c>
      <c r="I419" s="118">
        <v>36752000</v>
      </c>
      <c r="J419" s="118">
        <f>G419*I419</f>
        <v>36752000</v>
      </c>
      <c r="K419" s="119" t="s">
        <v>30</v>
      </c>
      <c r="L419" s="120"/>
      <c r="M419" s="3"/>
    </row>
    <row r="420" spans="1:13">
      <c r="A420" s="74" t="s">
        <v>305</v>
      </c>
      <c r="B420" s="931" t="s">
        <v>306</v>
      </c>
      <c r="C420" s="932"/>
      <c r="D420" s="932"/>
      <c r="E420" s="932"/>
      <c r="F420" s="933"/>
      <c r="G420" s="75"/>
      <c r="H420" s="77" t="s">
        <v>13</v>
      </c>
      <c r="I420" s="78"/>
      <c r="J420" s="78">
        <f>J421+J428+J437+J444+J451</f>
        <v>370599000</v>
      </c>
      <c r="K420" s="79"/>
      <c r="L420" s="80"/>
      <c r="M420" s="42"/>
    </row>
    <row r="421" spans="1:13">
      <c r="A421" s="81" t="s">
        <v>21</v>
      </c>
      <c r="B421" s="913" t="s">
        <v>307</v>
      </c>
      <c r="C421" s="914"/>
      <c r="D421" s="914"/>
      <c r="E421" s="914"/>
      <c r="F421" s="915"/>
      <c r="G421" s="82"/>
      <c r="H421" s="84" t="s">
        <v>13</v>
      </c>
      <c r="I421" s="85"/>
      <c r="J421" s="190">
        <f>J422+J424+J426</f>
        <v>62679000</v>
      </c>
      <c r="K421" s="191"/>
      <c r="L421" s="101"/>
      <c r="M421" s="3"/>
    </row>
    <row r="422" spans="1:13">
      <c r="A422" s="88" t="s">
        <v>35</v>
      </c>
      <c r="B422" s="907" t="s">
        <v>36</v>
      </c>
      <c r="C422" s="908"/>
      <c r="D422" s="908"/>
      <c r="E422" s="908"/>
      <c r="F422" s="909"/>
      <c r="G422" s="89"/>
      <c r="H422" s="91" t="s">
        <v>13</v>
      </c>
      <c r="I422" s="92"/>
      <c r="J422" s="92">
        <f>J423</f>
        <v>6300000</v>
      </c>
      <c r="K422" s="93"/>
      <c r="L422" s="94" t="s">
        <v>27</v>
      </c>
      <c r="M422" s="3"/>
    </row>
    <row r="423" spans="1:13">
      <c r="A423" s="95" t="s">
        <v>13</v>
      </c>
      <c r="B423" s="886" t="s">
        <v>308</v>
      </c>
      <c r="C423" s="887"/>
      <c r="D423" s="887"/>
      <c r="E423" s="887"/>
      <c r="F423" s="888"/>
      <c r="G423" s="66">
        <v>1</v>
      </c>
      <c r="H423" s="67" t="s">
        <v>29</v>
      </c>
      <c r="I423" s="68">
        <v>6300000</v>
      </c>
      <c r="J423" s="68">
        <f>G423*I423</f>
        <v>6300000</v>
      </c>
      <c r="K423" s="100" t="s">
        <v>30</v>
      </c>
      <c r="L423" s="101"/>
      <c r="M423" s="3"/>
    </row>
    <row r="424" spans="1:13">
      <c r="A424" s="88" t="s">
        <v>51</v>
      </c>
      <c r="B424" s="907" t="s">
        <v>52</v>
      </c>
      <c r="C424" s="908"/>
      <c r="D424" s="908"/>
      <c r="E424" s="908"/>
      <c r="F424" s="909"/>
      <c r="G424" s="89"/>
      <c r="H424" s="91" t="s">
        <v>13</v>
      </c>
      <c r="I424" s="92"/>
      <c r="J424" s="92">
        <f>J425</f>
        <v>50400000</v>
      </c>
      <c r="K424" s="93"/>
      <c r="L424" s="94" t="s">
        <v>27</v>
      </c>
      <c r="M424" s="3"/>
    </row>
    <row r="425" spans="1:13">
      <c r="A425" s="95" t="s">
        <v>13</v>
      </c>
      <c r="B425" s="910" t="s">
        <v>61</v>
      </c>
      <c r="C425" s="911"/>
      <c r="D425" s="911"/>
      <c r="E425" s="911"/>
      <c r="F425" s="912"/>
      <c r="G425" s="96">
        <v>1</v>
      </c>
      <c r="H425" s="98" t="s">
        <v>29</v>
      </c>
      <c r="I425" s="99">
        <v>50400000</v>
      </c>
      <c r="J425" s="99">
        <f>G425*I425</f>
        <v>50400000</v>
      </c>
      <c r="K425" s="100" t="s">
        <v>30</v>
      </c>
      <c r="L425" s="101"/>
      <c r="M425" s="3"/>
    </row>
    <row r="426" spans="1:13">
      <c r="A426" s="88" t="s">
        <v>240</v>
      </c>
      <c r="B426" s="907" t="s">
        <v>241</v>
      </c>
      <c r="C426" s="908"/>
      <c r="D426" s="908"/>
      <c r="E426" s="908"/>
      <c r="F426" s="909"/>
      <c r="G426" s="89"/>
      <c r="H426" s="91" t="s">
        <v>13</v>
      </c>
      <c r="I426" s="92"/>
      <c r="J426" s="92">
        <f>J427</f>
        <v>5979000</v>
      </c>
      <c r="K426" s="93"/>
      <c r="L426" s="94" t="s">
        <v>27</v>
      </c>
      <c r="M426" s="3"/>
    </row>
    <row r="427" spans="1:13">
      <c r="A427" s="95" t="s">
        <v>13</v>
      </c>
      <c r="B427" s="910" t="s">
        <v>309</v>
      </c>
      <c r="C427" s="911"/>
      <c r="D427" s="911"/>
      <c r="E427" s="911"/>
      <c r="F427" s="912"/>
      <c r="G427" s="96">
        <v>3</v>
      </c>
      <c r="H427" s="98" t="s">
        <v>29</v>
      </c>
      <c r="I427" s="99">
        <v>1993000</v>
      </c>
      <c r="J427" s="99">
        <f>G427*I427</f>
        <v>5979000</v>
      </c>
      <c r="K427" s="100" t="s">
        <v>30</v>
      </c>
      <c r="L427" s="101"/>
      <c r="M427" s="3"/>
    </row>
    <row r="428" spans="1:13">
      <c r="A428" s="156" t="s">
        <v>40</v>
      </c>
      <c r="B428" s="922" t="s">
        <v>310</v>
      </c>
      <c r="C428" s="923"/>
      <c r="D428" s="923"/>
      <c r="E428" s="923"/>
      <c r="F428" s="924"/>
      <c r="G428" s="157"/>
      <c r="H428" s="158" t="s">
        <v>13</v>
      </c>
      <c r="I428" s="159"/>
      <c r="J428" s="183">
        <f>J429+J431+J433+J435</f>
        <v>26520000</v>
      </c>
      <c r="K428" s="184"/>
      <c r="L428" s="120"/>
      <c r="M428" s="3"/>
    </row>
    <row r="429" spans="1:13">
      <c r="A429" s="109" t="s">
        <v>35</v>
      </c>
      <c r="B429" s="916" t="s">
        <v>36</v>
      </c>
      <c r="C429" s="917"/>
      <c r="D429" s="917"/>
      <c r="E429" s="917"/>
      <c r="F429" s="918"/>
      <c r="G429" s="110"/>
      <c r="H429" s="111" t="s">
        <v>13</v>
      </c>
      <c r="I429" s="112"/>
      <c r="J429" s="112">
        <f>J430</f>
        <v>1920000</v>
      </c>
      <c r="K429" s="113"/>
      <c r="L429" s="114" t="s">
        <v>27</v>
      </c>
      <c r="M429" s="3"/>
    </row>
    <row r="430" spans="1:13">
      <c r="A430" s="115" t="s">
        <v>13</v>
      </c>
      <c r="B430" s="886" t="s">
        <v>308</v>
      </c>
      <c r="C430" s="887"/>
      <c r="D430" s="887"/>
      <c r="E430" s="887"/>
      <c r="F430" s="888"/>
      <c r="G430" s="66">
        <v>1</v>
      </c>
      <c r="H430" s="67" t="s">
        <v>29</v>
      </c>
      <c r="I430" s="68">
        <v>1920000</v>
      </c>
      <c r="J430" s="68">
        <f>G430*I430</f>
        <v>1920000</v>
      </c>
      <c r="K430" s="119" t="s">
        <v>30</v>
      </c>
      <c r="L430" s="120"/>
      <c r="M430" s="3"/>
    </row>
    <row r="431" spans="1:13">
      <c r="A431" s="109" t="s">
        <v>51</v>
      </c>
      <c r="B431" s="916" t="s">
        <v>52</v>
      </c>
      <c r="C431" s="917"/>
      <c r="D431" s="917"/>
      <c r="E431" s="917"/>
      <c r="F431" s="918"/>
      <c r="G431" s="110"/>
      <c r="H431" s="111" t="s">
        <v>13</v>
      </c>
      <c r="I431" s="112"/>
      <c r="J431" s="112">
        <f>J432</f>
        <v>12600000</v>
      </c>
      <c r="K431" s="113"/>
      <c r="L431" s="114" t="s">
        <v>27</v>
      </c>
      <c r="M431" s="3"/>
    </row>
    <row r="432" spans="1:13">
      <c r="A432" s="115" t="s">
        <v>13</v>
      </c>
      <c r="B432" s="919" t="s">
        <v>61</v>
      </c>
      <c r="C432" s="920"/>
      <c r="D432" s="920"/>
      <c r="E432" s="920"/>
      <c r="F432" s="921"/>
      <c r="G432" s="116">
        <v>1</v>
      </c>
      <c r="H432" s="117" t="s">
        <v>29</v>
      </c>
      <c r="I432" s="118">
        <v>12600000</v>
      </c>
      <c r="J432" s="118">
        <f>G432*I432</f>
        <v>12600000</v>
      </c>
      <c r="K432" s="119" t="s">
        <v>30</v>
      </c>
      <c r="L432" s="120"/>
      <c r="M432" s="3"/>
    </row>
    <row r="433" spans="1:13">
      <c r="A433" s="109" t="s">
        <v>240</v>
      </c>
      <c r="B433" s="916" t="s">
        <v>241</v>
      </c>
      <c r="C433" s="917"/>
      <c r="D433" s="917"/>
      <c r="E433" s="917"/>
      <c r="F433" s="918"/>
      <c r="G433" s="110"/>
      <c r="H433" s="111" t="s">
        <v>13</v>
      </c>
      <c r="I433" s="112"/>
      <c r="J433" s="112">
        <f>J434</f>
        <v>2000000</v>
      </c>
      <c r="K433" s="113"/>
      <c r="L433" s="114" t="s">
        <v>27</v>
      </c>
      <c r="M433" s="3"/>
    </row>
    <row r="434" spans="1:13">
      <c r="A434" s="115" t="s">
        <v>13</v>
      </c>
      <c r="B434" s="919" t="s">
        <v>309</v>
      </c>
      <c r="C434" s="920"/>
      <c r="D434" s="920"/>
      <c r="E434" s="920"/>
      <c r="F434" s="921"/>
      <c r="G434" s="116">
        <v>1</v>
      </c>
      <c r="H434" s="117" t="s">
        <v>29</v>
      </c>
      <c r="I434" s="118">
        <v>2000000</v>
      </c>
      <c r="J434" s="118">
        <f>G434*I434</f>
        <v>2000000</v>
      </c>
      <c r="K434" s="119" t="s">
        <v>30</v>
      </c>
      <c r="L434" s="120"/>
      <c r="M434" s="3"/>
    </row>
    <row r="435" spans="1:13">
      <c r="A435" s="109" t="s">
        <v>88</v>
      </c>
      <c r="B435" s="916" t="s">
        <v>89</v>
      </c>
      <c r="C435" s="917"/>
      <c r="D435" s="917"/>
      <c r="E435" s="917"/>
      <c r="F435" s="918"/>
      <c r="G435" s="110"/>
      <c r="H435" s="111" t="s">
        <v>13</v>
      </c>
      <c r="I435" s="112"/>
      <c r="J435" s="112">
        <f>J436</f>
        <v>10000000</v>
      </c>
      <c r="K435" s="113"/>
      <c r="L435" s="114" t="s">
        <v>27</v>
      </c>
      <c r="M435" s="3"/>
    </row>
    <row r="436" spans="1:13">
      <c r="A436" s="115" t="s">
        <v>13</v>
      </c>
      <c r="B436" s="919" t="s">
        <v>311</v>
      </c>
      <c r="C436" s="920"/>
      <c r="D436" s="920"/>
      <c r="E436" s="920"/>
      <c r="F436" s="921"/>
      <c r="G436" s="116">
        <v>1</v>
      </c>
      <c r="H436" s="117" t="s">
        <v>29</v>
      </c>
      <c r="I436" s="118">
        <v>10000000</v>
      </c>
      <c r="J436" s="118">
        <f>G436*I436</f>
        <v>10000000</v>
      </c>
      <c r="K436" s="119" t="s">
        <v>30</v>
      </c>
      <c r="L436" s="120"/>
      <c r="M436" s="3"/>
    </row>
    <row r="437" spans="1:13">
      <c r="A437" s="81" t="s">
        <v>63</v>
      </c>
      <c r="B437" s="913" t="s">
        <v>312</v>
      </c>
      <c r="C437" s="914"/>
      <c r="D437" s="914"/>
      <c r="E437" s="914"/>
      <c r="F437" s="915"/>
      <c r="G437" s="82"/>
      <c r="H437" s="84" t="s">
        <v>13</v>
      </c>
      <c r="I437" s="85"/>
      <c r="J437" s="190">
        <f>J438+J440+J442</f>
        <v>125140000</v>
      </c>
      <c r="K437" s="191"/>
      <c r="L437" s="101"/>
      <c r="M437" s="3"/>
    </row>
    <row r="438" spans="1:13">
      <c r="A438" s="88" t="s">
        <v>35</v>
      </c>
      <c r="B438" s="907" t="s">
        <v>36</v>
      </c>
      <c r="C438" s="908"/>
      <c r="D438" s="908"/>
      <c r="E438" s="908"/>
      <c r="F438" s="909"/>
      <c r="G438" s="89"/>
      <c r="H438" s="91" t="s">
        <v>13</v>
      </c>
      <c r="I438" s="92"/>
      <c r="J438" s="92">
        <f>J439</f>
        <v>11300000</v>
      </c>
      <c r="K438" s="93"/>
      <c r="L438" s="94" t="s">
        <v>27</v>
      </c>
      <c r="M438" s="3"/>
    </row>
    <row r="439" spans="1:13">
      <c r="A439" s="95" t="s">
        <v>13</v>
      </c>
      <c r="B439" s="910" t="s">
        <v>308</v>
      </c>
      <c r="C439" s="911"/>
      <c r="D439" s="911"/>
      <c r="E439" s="911"/>
      <c r="F439" s="912"/>
      <c r="G439" s="96">
        <v>1</v>
      </c>
      <c r="H439" s="98" t="s">
        <v>29</v>
      </c>
      <c r="I439" s="99">
        <v>11300000</v>
      </c>
      <c r="J439" s="99">
        <f>G439*I439</f>
        <v>11300000</v>
      </c>
      <c r="K439" s="100" t="s">
        <v>30</v>
      </c>
      <c r="L439" s="101"/>
      <c r="M439" s="3"/>
    </row>
    <row r="440" spans="1:13">
      <c r="A440" s="88" t="s">
        <v>51</v>
      </c>
      <c r="B440" s="907" t="s">
        <v>52</v>
      </c>
      <c r="C440" s="908"/>
      <c r="D440" s="908"/>
      <c r="E440" s="908"/>
      <c r="F440" s="909"/>
      <c r="G440" s="89"/>
      <c r="H440" s="91" t="s">
        <v>13</v>
      </c>
      <c r="I440" s="92"/>
      <c r="J440" s="92">
        <f>J441</f>
        <v>108840000</v>
      </c>
      <c r="K440" s="93"/>
      <c r="L440" s="94" t="s">
        <v>27</v>
      </c>
      <c r="M440" s="3"/>
    </row>
    <row r="441" spans="1:13">
      <c r="A441" s="95" t="s">
        <v>13</v>
      </c>
      <c r="B441" s="910" t="s">
        <v>61</v>
      </c>
      <c r="C441" s="911"/>
      <c r="D441" s="911"/>
      <c r="E441" s="911"/>
      <c r="F441" s="912"/>
      <c r="G441" s="96">
        <v>1</v>
      </c>
      <c r="H441" s="98" t="s">
        <v>29</v>
      </c>
      <c r="I441" s="99">
        <v>108840000</v>
      </c>
      <c r="J441" s="99">
        <f>G441*I441</f>
        <v>108840000</v>
      </c>
      <c r="K441" s="100" t="s">
        <v>30</v>
      </c>
      <c r="L441" s="101"/>
      <c r="M441" s="3"/>
    </row>
    <row r="442" spans="1:13">
      <c r="A442" s="88" t="s">
        <v>240</v>
      </c>
      <c r="B442" s="907" t="s">
        <v>241</v>
      </c>
      <c r="C442" s="908"/>
      <c r="D442" s="908"/>
      <c r="E442" s="908"/>
      <c r="F442" s="909"/>
      <c r="G442" s="89"/>
      <c r="H442" s="91" t="s">
        <v>13</v>
      </c>
      <c r="I442" s="92"/>
      <c r="J442" s="92">
        <f>J443</f>
        <v>5000000</v>
      </c>
      <c r="K442" s="93"/>
      <c r="L442" s="94" t="s">
        <v>27</v>
      </c>
      <c r="M442" s="3"/>
    </row>
    <row r="443" spans="1:13">
      <c r="A443" s="95" t="s">
        <v>13</v>
      </c>
      <c r="B443" s="910" t="s">
        <v>309</v>
      </c>
      <c r="C443" s="911"/>
      <c r="D443" s="911"/>
      <c r="E443" s="911"/>
      <c r="F443" s="912"/>
      <c r="G443" s="96">
        <v>1</v>
      </c>
      <c r="H443" s="98" t="s">
        <v>29</v>
      </c>
      <c r="I443" s="99">
        <v>5000000</v>
      </c>
      <c r="J443" s="99">
        <f>G443*I443</f>
        <v>5000000</v>
      </c>
      <c r="K443" s="100" t="s">
        <v>30</v>
      </c>
      <c r="L443" s="101"/>
      <c r="M443" s="3"/>
    </row>
    <row r="444" spans="1:13">
      <c r="A444" s="156" t="s">
        <v>66</v>
      </c>
      <c r="B444" s="922" t="s">
        <v>313</v>
      </c>
      <c r="C444" s="923"/>
      <c r="D444" s="923"/>
      <c r="E444" s="923"/>
      <c r="F444" s="924"/>
      <c r="G444" s="157"/>
      <c r="H444" s="158" t="s">
        <v>13</v>
      </c>
      <c r="I444" s="159"/>
      <c r="J444" s="183">
        <f>J445+J447+J449</f>
        <v>31260000</v>
      </c>
      <c r="K444" s="184"/>
      <c r="L444" s="120"/>
      <c r="M444" s="3"/>
    </row>
    <row r="445" spans="1:13">
      <c r="A445" s="109" t="s">
        <v>35</v>
      </c>
      <c r="B445" s="916" t="s">
        <v>36</v>
      </c>
      <c r="C445" s="917"/>
      <c r="D445" s="917"/>
      <c r="E445" s="917"/>
      <c r="F445" s="918"/>
      <c r="G445" s="110"/>
      <c r="H445" s="111" t="s">
        <v>13</v>
      </c>
      <c r="I445" s="112"/>
      <c r="J445" s="112">
        <f>J446</f>
        <v>1720000</v>
      </c>
      <c r="K445" s="113"/>
      <c r="L445" s="114" t="s">
        <v>27</v>
      </c>
      <c r="M445" s="3"/>
    </row>
    <row r="446" spans="1:13">
      <c r="A446" s="115" t="s">
        <v>13</v>
      </c>
      <c r="B446" s="886" t="s">
        <v>308</v>
      </c>
      <c r="C446" s="887"/>
      <c r="D446" s="887"/>
      <c r="E446" s="887"/>
      <c r="F446" s="888"/>
      <c r="G446" s="66">
        <v>2</v>
      </c>
      <c r="H446" s="67" t="s">
        <v>60</v>
      </c>
      <c r="I446" s="68">
        <v>860000</v>
      </c>
      <c r="J446" s="68">
        <f>G446*I446</f>
        <v>1720000</v>
      </c>
      <c r="K446" s="119" t="s">
        <v>30</v>
      </c>
      <c r="L446" s="120"/>
      <c r="M446" s="3"/>
    </row>
    <row r="447" spans="1:13">
      <c r="A447" s="109" t="s">
        <v>51</v>
      </c>
      <c r="B447" s="916" t="s">
        <v>52</v>
      </c>
      <c r="C447" s="917"/>
      <c r="D447" s="917"/>
      <c r="E447" s="917"/>
      <c r="F447" s="918"/>
      <c r="G447" s="110"/>
      <c r="H447" s="111" t="s">
        <v>13</v>
      </c>
      <c r="I447" s="112"/>
      <c r="J447" s="112">
        <f>J448</f>
        <v>24540000</v>
      </c>
      <c r="K447" s="113"/>
      <c r="L447" s="114" t="s">
        <v>27</v>
      </c>
      <c r="M447" s="3"/>
    </row>
    <row r="448" spans="1:13">
      <c r="A448" s="115" t="s">
        <v>13</v>
      </c>
      <c r="B448" s="919" t="s">
        <v>61</v>
      </c>
      <c r="C448" s="920"/>
      <c r="D448" s="920"/>
      <c r="E448" s="920"/>
      <c r="F448" s="921"/>
      <c r="G448" s="116">
        <v>2</v>
      </c>
      <c r="H448" s="117" t="s">
        <v>60</v>
      </c>
      <c r="I448" s="118">
        <v>12270000</v>
      </c>
      <c r="J448" s="118">
        <f>G448*I448</f>
        <v>24540000</v>
      </c>
      <c r="K448" s="119" t="s">
        <v>30</v>
      </c>
      <c r="L448" s="120"/>
      <c r="M448" s="3"/>
    </row>
    <row r="449" spans="1:13">
      <c r="A449" s="109" t="s">
        <v>240</v>
      </c>
      <c r="B449" s="916" t="s">
        <v>241</v>
      </c>
      <c r="C449" s="917"/>
      <c r="D449" s="917"/>
      <c r="E449" s="917"/>
      <c r="F449" s="918"/>
      <c r="G449" s="110"/>
      <c r="H449" s="111" t="s">
        <v>13</v>
      </c>
      <c r="I449" s="112"/>
      <c r="J449" s="112">
        <f>J450</f>
        <v>5000000</v>
      </c>
      <c r="K449" s="113"/>
      <c r="L449" s="114" t="s">
        <v>27</v>
      </c>
      <c r="M449" s="3"/>
    </row>
    <row r="450" spans="1:13">
      <c r="A450" s="115" t="s">
        <v>13</v>
      </c>
      <c r="B450" s="919" t="s">
        <v>309</v>
      </c>
      <c r="C450" s="920"/>
      <c r="D450" s="920"/>
      <c r="E450" s="920"/>
      <c r="F450" s="921"/>
      <c r="G450" s="116">
        <v>2</v>
      </c>
      <c r="H450" s="117" t="s">
        <v>60</v>
      </c>
      <c r="I450" s="118">
        <v>2500000</v>
      </c>
      <c r="J450" s="118">
        <f>G450*I450</f>
        <v>5000000</v>
      </c>
      <c r="K450" s="119" t="s">
        <v>30</v>
      </c>
      <c r="L450" s="120"/>
      <c r="M450" s="3"/>
    </row>
    <row r="451" spans="1:13">
      <c r="A451" s="156" t="s">
        <v>106</v>
      </c>
      <c r="B451" s="922" t="s">
        <v>314</v>
      </c>
      <c r="C451" s="923"/>
      <c r="D451" s="923"/>
      <c r="E451" s="923"/>
      <c r="F451" s="924"/>
      <c r="G451" s="157"/>
      <c r="H451" s="158" t="s">
        <v>13</v>
      </c>
      <c r="I451" s="159"/>
      <c r="J451" s="183">
        <f>J452</f>
        <v>125000000</v>
      </c>
      <c r="K451" s="184"/>
      <c r="L451" s="120"/>
      <c r="M451" s="3"/>
    </row>
    <row r="452" spans="1:13">
      <c r="A452" s="109" t="s">
        <v>35</v>
      </c>
      <c r="B452" s="916" t="s">
        <v>36</v>
      </c>
      <c r="C452" s="917"/>
      <c r="D452" s="917"/>
      <c r="E452" s="917"/>
      <c r="F452" s="918"/>
      <c r="G452" s="110"/>
      <c r="H452" s="111" t="s">
        <v>13</v>
      </c>
      <c r="I452" s="112"/>
      <c r="J452" s="112">
        <f>J453</f>
        <v>125000000</v>
      </c>
      <c r="K452" s="113"/>
      <c r="L452" s="114" t="s">
        <v>27</v>
      </c>
      <c r="M452" s="3"/>
    </row>
    <row r="453" spans="1:13">
      <c r="A453" s="115" t="s">
        <v>13</v>
      </c>
      <c r="B453" s="886" t="s">
        <v>315</v>
      </c>
      <c r="C453" s="887"/>
      <c r="D453" s="887"/>
      <c r="E453" s="887"/>
      <c r="F453" s="888"/>
      <c r="G453" s="66">
        <v>1</v>
      </c>
      <c r="H453" s="67" t="s">
        <v>29</v>
      </c>
      <c r="I453" s="68">
        <v>125000000</v>
      </c>
      <c r="J453" s="68">
        <f>G453*I453</f>
        <v>125000000</v>
      </c>
      <c r="K453" s="119" t="s">
        <v>30</v>
      </c>
      <c r="L453" s="120"/>
      <c r="M453" s="3"/>
    </row>
    <row r="454" spans="1:13">
      <c r="A454" s="74" t="s">
        <v>316</v>
      </c>
      <c r="B454" s="931" t="s">
        <v>317</v>
      </c>
      <c r="C454" s="932"/>
      <c r="D454" s="932"/>
      <c r="E454" s="932"/>
      <c r="F454" s="933"/>
      <c r="G454" s="75"/>
      <c r="H454" s="77" t="s">
        <v>13</v>
      </c>
      <c r="I454" s="78"/>
      <c r="J454" s="78">
        <f>J455</f>
        <v>192020000</v>
      </c>
      <c r="K454" s="79"/>
      <c r="L454" s="101"/>
      <c r="M454" s="3"/>
    </row>
    <row r="455" spans="1:13">
      <c r="A455" s="121" t="s">
        <v>21</v>
      </c>
      <c r="B455" s="934" t="s">
        <v>318</v>
      </c>
      <c r="C455" s="935"/>
      <c r="D455" s="935"/>
      <c r="E455" s="935"/>
      <c r="F455" s="936"/>
      <c r="G455" s="122"/>
      <c r="H455" s="123" t="s">
        <v>13</v>
      </c>
      <c r="I455" s="124"/>
      <c r="J455" s="194">
        <f>J456+J458+J460</f>
        <v>192020000</v>
      </c>
      <c r="K455" s="195"/>
      <c r="L455" s="101"/>
      <c r="M455" s="3"/>
    </row>
    <row r="456" spans="1:13">
      <c r="A456" s="88" t="s">
        <v>35</v>
      </c>
      <c r="B456" s="907" t="s">
        <v>36</v>
      </c>
      <c r="C456" s="908"/>
      <c r="D456" s="908"/>
      <c r="E456" s="908"/>
      <c r="F456" s="909"/>
      <c r="G456" s="89"/>
      <c r="H456" s="91" t="s">
        <v>13</v>
      </c>
      <c r="I456" s="92"/>
      <c r="J456" s="92">
        <f>J457</f>
        <v>151420000</v>
      </c>
      <c r="K456" s="93"/>
      <c r="L456" s="94" t="s">
        <v>27</v>
      </c>
      <c r="M456" s="3"/>
    </row>
    <row r="457" spans="1:13">
      <c r="A457" s="95" t="s">
        <v>13</v>
      </c>
      <c r="B457" s="886" t="s">
        <v>319</v>
      </c>
      <c r="C457" s="887"/>
      <c r="D457" s="887"/>
      <c r="E457" s="887"/>
      <c r="F457" s="888"/>
      <c r="G457" s="66">
        <v>1</v>
      </c>
      <c r="H457" s="67" t="s">
        <v>29</v>
      </c>
      <c r="I457" s="68">
        <v>151420000</v>
      </c>
      <c r="J457" s="68">
        <f>G457*I457</f>
        <v>151420000</v>
      </c>
      <c r="K457" s="100" t="s">
        <v>30</v>
      </c>
      <c r="L457" s="101"/>
      <c r="M457" s="3"/>
    </row>
    <row r="458" spans="1:13">
      <c r="A458" s="88" t="s">
        <v>51</v>
      </c>
      <c r="B458" s="907" t="s">
        <v>52</v>
      </c>
      <c r="C458" s="908"/>
      <c r="D458" s="908"/>
      <c r="E458" s="908"/>
      <c r="F458" s="909"/>
      <c r="G458" s="89"/>
      <c r="H458" s="91" t="s">
        <v>13</v>
      </c>
      <c r="I458" s="92"/>
      <c r="J458" s="92">
        <f>J459</f>
        <v>7000000</v>
      </c>
      <c r="K458" s="93"/>
      <c r="L458" s="94" t="s">
        <v>27</v>
      </c>
      <c r="M458" s="3"/>
    </row>
    <row r="459" spans="1:13">
      <c r="A459" s="95" t="s">
        <v>13</v>
      </c>
      <c r="B459" s="910" t="s">
        <v>61</v>
      </c>
      <c r="C459" s="911"/>
      <c r="D459" s="911"/>
      <c r="E459" s="911"/>
      <c r="F459" s="912"/>
      <c r="G459" s="96">
        <v>1</v>
      </c>
      <c r="H459" s="98" t="s">
        <v>29</v>
      </c>
      <c r="I459" s="99">
        <v>7000000</v>
      </c>
      <c r="J459" s="99">
        <f>G459*I459</f>
        <v>7000000</v>
      </c>
      <c r="K459" s="100" t="s">
        <v>30</v>
      </c>
      <c r="L459" s="101"/>
      <c r="M459" s="3"/>
    </row>
    <row r="460" spans="1:13">
      <c r="A460" s="88" t="s">
        <v>54</v>
      </c>
      <c r="B460" s="907" t="s">
        <v>55</v>
      </c>
      <c r="C460" s="908"/>
      <c r="D460" s="908"/>
      <c r="E460" s="908"/>
      <c r="F460" s="909"/>
      <c r="G460" s="89"/>
      <c r="H460" s="91" t="s">
        <v>13</v>
      </c>
      <c r="I460" s="92"/>
      <c r="J460" s="92">
        <f>J461</f>
        <v>33600000</v>
      </c>
      <c r="K460" s="93"/>
      <c r="L460" s="94" t="s">
        <v>27</v>
      </c>
      <c r="M460" s="3"/>
    </row>
    <row r="461" spans="1:13">
      <c r="A461" s="95" t="s">
        <v>13</v>
      </c>
      <c r="B461" s="910" t="s">
        <v>62</v>
      </c>
      <c r="C461" s="911"/>
      <c r="D461" s="911"/>
      <c r="E461" s="911"/>
      <c r="F461" s="912"/>
      <c r="G461" s="96">
        <v>1</v>
      </c>
      <c r="H461" s="98" t="s">
        <v>29</v>
      </c>
      <c r="I461" s="99">
        <v>33600000</v>
      </c>
      <c r="J461" s="99">
        <f>G461*I461</f>
        <v>33600000</v>
      </c>
      <c r="K461" s="100" t="s">
        <v>30</v>
      </c>
      <c r="L461" s="101"/>
      <c r="M461" s="3"/>
    </row>
    <row r="462" spans="1:13">
      <c r="A462" s="151" t="s">
        <v>320</v>
      </c>
      <c r="B462" s="925" t="s">
        <v>321</v>
      </c>
      <c r="C462" s="926"/>
      <c r="D462" s="926"/>
      <c r="E462" s="926"/>
      <c r="F462" s="927"/>
      <c r="G462" s="152"/>
      <c r="H462" s="153" t="s">
        <v>13</v>
      </c>
      <c r="I462" s="154"/>
      <c r="J462" s="154">
        <f>J463+J468+J473+J480+J487+J492</f>
        <v>306250000</v>
      </c>
      <c r="K462" s="155"/>
      <c r="L462" s="120"/>
      <c r="M462" s="3"/>
    </row>
    <row r="463" spans="1:13">
      <c r="A463" s="103" t="s">
        <v>21</v>
      </c>
      <c r="B463" s="928" t="s">
        <v>322</v>
      </c>
      <c r="C463" s="929"/>
      <c r="D463" s="929"/>
      <c r="E463" s="929"/>
      <c r="F463" s="930"/>
      <c r="G463" s="104"/>
      <c r="H463" s="105" t="s">
        <v>13</v>
      </c>
      <c r="I463" s="106"/>
      <c r="J463" s="196">
        <f>J464+J466</f>
        <v>22000000</v>
      </c>
      <c r="K463" s="197"/>
      <c r="L463" s="120"/>
      <c r="M463" s="3"/>
    </row>
    <row r="464" spans="1:13">
      <c r="A464" s="109" t="s">
        <v>35</v>
      </c>
      <c r="B464" s="916" t="s">
        <v>36</v>
      </c>
      <c r="C464" s="917"/>
      <c r="D464" s="917"/>
      <c r="E464" s="917"/>
      <c r="F464" s="918"/>
      <c r="G464" s="110"/>
      <c r="H464" s="111" t="s">
        <v>13</v>
      </c>
      <c r="I464" s="112"/>
      <c r="J464" s="112">
        <f>J465</f>
        <v>12000000</v>
      </c>
      <c r="K464" s="113"/>
      <c r="L464" s="114" t="s">
        <v>27</v>
      </c>
      <c r="M464" s="3"/>
    </row>
    <row r="465" spans="1:13">
      <c r="A465" s="115" t="s">
        <v>13</v>
      </c>
      <c r="B465" s="886" t="s">
        <v>323</v>
      </c>
      <c r="C465" s="887"/>
      <c r="D465" s="887"/>
      <c r="E465" s="887"/>
      <c r="F465" s="888"/>
      <c r="G465" s="66">
        <v>1</v>
      </c>
      <c r="H465" s="67" t="s">
        <v>132</v>
      </c>
      <c r="I465" s="68">
        <v>12000000</v>
      </c>
      <c r="J465" s="68">
        <f>G465*I465</f>
        <v>12000000</v>
      </c>
      <c r="K465" s="119" t="s">
        <v>30</v>
      </c>
      <c r="L465" s="120"/>
      <c r="M465" s="3"/>
    </row>
    <row r="466" spans="1:13">
      <c r="A466" s="109" t="s">
        <v>88</v>
      </c>
      <c r="B466" s="916" t="s">
        <v>89</v>
      </c>
      <c r="C466" s="917"/>
      <c r="D466" s="917"/>
      <c r="E466" s="917"/>
      <c r="F466" s="918"/>
      <c r="G466" s="110"/>
      <c r="H466" s="111" t="s">
        <v>13</v>
      </c>
      <c r="I466" s="112"/>
      <c r="J466" s="112">
        <f>J467</f>
        <v>10000000</v>
      </c>
      <c r="K466" s="113"/>
      <c r="L466" s="114" t="s">
        <v>27</v>
      </c>
      <c r="M466" s="3"/>
    </row>
    <row r="467" spans="1:13">
      <c r="A467" s="115" t="s">
        <v>13</v>
      </c>
      <c r="B467" s="886" t="s">
        <v>324</v>
      </c>
      <c r="C467" s="887"/>
      <c r="D467" s="887"/>
      <c r="E467" s="887"/>
      <c r="F467" s="888"/>
      <c r="G467" s="66">
        <v>1</v>
      </c>
      <c r="H467" s="67" t="s">
        <v>132</v>
      </c>
      <c r="I467" s="68">
        <v>10000000</v>
      </c>
      <c r="J467" s="68">
        <f>G467*I467</f>
        <v>10000000</v>
      </c>
      <c r="K467" s="119" t="s">
        <v>30</v>
      </c>
      <c r="L467" s="120"/>
      <c r="M467" s="3"/>
    </row>
    <row r="468" spans="1:13">
      <c r="A468" s="156" t="s">
        <v>40</v>
      </c>
      <c r="B468" s="922" t="s">
        <v>325</v>
      </c>
      <c r="C468" s="923"/>
      <c r="D468" s="923"/>
      <c r="E468" s="923"/>
      <c r="F468" s="924"/>
      <c r="G468" s="157"/>
      <c r="H468" s="158" t="s">
        <v>13</v>
      </c>
      <c r="I468" s="159"/>
      <c r="J468" s="183">
        <f>J469+J471</f>
        <v>30000000</v>
      </c>
      <c r="K468" s="184"/>
      <c r="L468" s="120"/>
      <c r="M468" s="3"/>
    </row>
    <row r="469" spans="1:13">
      <c r="A469" s="109" t="s">
        <v>35</v>
      </c>
      <c r="B469" s="916" t="s">
        <v>36</v>
      </c>
      <c r="C469" s="917"/>
      <c r="D469" s="917"/>
      <c r="E469" s="917"/>
      <c r="F469" s="918"/>
      <c r="G469" s="110"/>
      <c r="H469" s="111" t="s">
        <v>13</v>
      </c>
      <c r="I469" s="112"/>
      <c r="J469" s="112">
        <f>J470</f>
        <v>12000000</v>
      </c>
      <c r="K469" s="113"/>
      <c r="L469" s="114" t="s">
        <v>27</v>
      </c>
      <c r="M469" s="3"/>
    </row>
    <row r="470" spans="1:13">
      <c r="A470" s="115" t="s">
        <v>13</v>
      </c>
      <c r="B470" s="886" t="s">
        <v>326</v>
      </c>
      <c r="C470" s="887"/>
      <c r="D470" s="887"/>
      <c r="E470" s="887"/>
      <c r="F470" s="888"/>
      <c r="G470" s="66">
        <v>1</v>
      </c>
      <c r="H470" s="67" t="s">
        <v>29</v>
      </c>
      <c r="I470" s="68">
        <v>12000000</v>
      </c>
      <c r="J470" s="68">
        <f>G470*I470</f>
        <v>12000000</v>
      </c>
      <c r="K470" s="119" t="s">
        <v>30</v>
      </c>
      <c r="L470" s="120"/>
      <c r="M470" s="3"/>
    </row>
    <row r="471" spans="1:13">
      <c r="A471" s="109" t="s">
        <v>51</v>
      </c>
      <c r="B471" s="916" t="s">
        <v>52</v>
      </c>
      <c r="C471" s="917"/>
      <c r="D471" s="917"/>
      <c r="E471" s="917"/>
      <c r="F471" s="918"/>
      <c r="G471" s="110"/>
      <c r="H471" s="111" t="s">
        <v>13</v>
      </c>
      <c r="I471" s="112"/>
      <c r="J471" s="112">
        <f>J472</f>
        <v>18000000</v>
      </c>
      <c r="K471" s="113"/>
      <c r="L471" s="114" t="s">
        <v>27</v>
      </c>
      <c r="M471" s="3"/>
    </row>
    <row r="472" spans="1:13">
      <c r="A472" s="115" t="s">
        <v>13</v>
      </c>
      <c r="B472" s="919" t="s">
        <v>327</v>
      </c>
      <c r="C472" s="920"/>
      <c r="D472" s="920"/>
      <c r="E472" s="920"/>
      <c r="F472" s="921"/>
      <c r="G472" s="116">
        <v>1</v>
      </c>
      <c r="H472" s="117" t="s">
        <v>132</v>
      </c>
      <c r="I472" s="118">
        <v>18000000</v>
      </c>
      <c r="J472" s="118">
        <f>G472*I472</f>
        <v>18000000</v>
      </c>
      <c r="K472" s="119" t="s">
        <v>30</v>
      </c>
      <c r="L472" s="120"/>
      <c r="M472" s="3"/>
    </row>
    <row r="473" spans="1:13">
      <c r="A473" s="81" t="s">
        <v>63</v>
      </c>
      <c r="B473" s="913" t="s">
        <v>328</v>
      </c>
      <c r="C473" s="914"/>
      <c r="D473" s="914"/>
      <c r="E473" s="914"/>
      <c r="F473" s="915"/>
      <c r="G473" s="82"/>
      <c r="H473" s="84" t="s">
        <v>13</v>
      </c>
      <c r="I473" s="85"/>
      <c r="J473" s="190">
        <f>J474+J476+J478</f>
        <v>107300000</v>
      </c>
      <c r="K473" s="191"/>
      <c r="L473" s="101"/>
      <c r="M473" s="3"/>
    </row>
    <row r="474" spans="1:13">
      <c r="A474" s="88" t="s">
        <v>35</v>
      </c>
      <c r="B474" s="907" t="s">
        <v>36</v>
      </c>
      <c r="C474" s="908"/>
      <c r="D474" s="908"/>
      <c r="E474" s="908"/>
      <c r="F474" s="909"/>
      <c r="G474" s="89"/>
      <c r="H474" s="91" t="s">
        <v>13</v>
      </c>
      <c r="I474" s="92"/>
      <c r="J474" s="92">
        <f>J475</f>
        <v>21500000</v>
      </c>
      <c r="K474" s="93"/>
      <c r="L474" s="94" t="s">
        <v>27</v>
      </c>
      <c r="M474" s="3"/>
    </row>
    <row r="475" spans="1:13">
      <c r="A475" s="95" t="s">
        <v>13</v>
      </c>
      <c r="B475" s="886" t="s">
        <v>329</v>
      </c>
      <c r="C475" s="887"/>
      <c r="D475" s="887"/>
      <c r="E475" s="887"/>
      <c r="F475" s="888"/>
      <c r="G475" s="66">
        <v>1</v>
      </c>
      <c r="H475" s="67" t="s">
        <v>29</v>
      </c>
      <c r="I475" s="68">
        <v>21500000</v>
      </c>
      <c r="J475" s="68">
        <f>G475*I475</f>
        <v>21500000</v>
      </c>
      <c r="K475" s="100" t="s">
        <v>30</v>
      </c>
      <c r="L475" s="101"/>
      <c r="M475" s="3"/>
    </row>
    <row r="476" spans="1:13">
      <c r="A476" s="88" t="s">
        <v>54</v>
      </c>
      <c r="B476" s="907" t="s">
        <v>55</v>
      </c>
      <c r="C476" s="908"/>
      <c r="D476" s="908"/>
      <c r="E476" s="908"/>
      <c r="F476" s="909"/>
      <c r="G476" s="89"/>
      <c r="H476" s="91" t="s">
        <v>13</v>
      </c>
      <c r="I476" s="92"/>
      <c r="J476" s="92">
        <f>J477</f>
        <v>76800000</v>
      </c>
      <c r="K476" s="93"/>
      <c r="L476" s="94" t="s">
        <v>27</v>
      </c>
      <c r="M476" s="3"/>
    </row>
    <row r="477" spans="1:13">
      <c r="A477" s="95" t="s">
        <v>13</v>
      </c>
      <c r="B477" s="910" t="s">
        <v>330</v>
      </c>
      <c r="C477" s="911"/>
      <c r="D477" s="911"/>
      <c r="E477" s="911"/>
      <c r="F477" s="912"/>
      <c r="G477" s="96">
        <v>1</v>
      </c>
      <c r="H477" s="98" t="s">
        <v>29</v>
      </c>
      <c r="I477" s="99">
        <v>76800000</v>
      </c>
      <c r="J477" s="99">
        <f>G477*I477</f>
        <v>76800000</v>
      </c>
      <c r="K477" s="100" t="s">
        <v>30</v>
      </c>
      <c r="L477" s="101"/>
      <c r="M477" s="3"/>
    </row>
    <row r="478" spans="1:13">
      <c r="A478" s="88" t="s">
        <v>331</v>
      </c>
      <c r="B478" s="907" t="s">
        <v>332</v>
      </c>
      <c r="C478" s="908"/>
      <c r="D478" s="908"/>
      <c r="E478" s="908"/>
      <c r="F478" s="909"/>
      <c r="G478" s="89"/>
      <c r="H478" s="91" t="s">
        <v>13</v>
      </c>
      <c r="I478" s="92"/>
      <c r="J478" s="92">
        <f>J479</f>
        <v>9000000</v>
      </c>
      <c r="K478" s="93"/>
      <c r="L478" s="94" t="s">
        <v>27</v>
      </c>
      <c r="M478" s="3"/>
    </row>
    <row r="479" spans="1:13">
      <c r="A479" s="95" t="s">
        <v>13</v>
      </c>
      <c r="B479" s="910" t="s">
        <v>125</v>
      </c>
      <c r="C479" s="911"/>
      <c r="D479" s="911"/>
      <c r="E479" s="911"/>
      <c r="F479" s="912"/>
      <c r="G479" s="96">
        <v>1</v>
      </c>
      <c r="H479" s="98" t="s">
        <v>29</v>
      </c>
      <c r="I479" s="99">
        <v>9000000</v>
      </c>
      <c r="J479" s="99">
        <f>G479*I479</f>
        <v>9000000</v>
      </c>
      <c r="K479" s="100" t="s">
        <v>30</v>
      </c>
      <c r="L479" s="101"/>
      <c r="M479" s="3"/>
    </row>
    <row r="480" spans="1:13">
      <c r="A480" s="156" t="s">
        <v>106</v>
      </c>
      <c r="B480" s="922" t="s">
        <v>333</v>
      </c>
      <c r="C480" s="923"/>
      <c r="D480" s="923"/>
      <c r="E480" s="923"/>
      <c r="F480" s="924"/>
      <c r="G480" s="157"/>
      <c r="H480" s="158" t="s">
        <v>13</v>
      </c>
      <c r="I480" s="159"/>
      <c r="J480" s="183">
        <f>J481+J483+J485</f>
        <v>27100000</v>
      </c>
      <c r="K480" s="184"/>
      <c r="L480" s="120"/>
      <c r="M480" s="3"/>
    </row>
    <row r="481" spans="1:13">
      <c r="A481" s="109" t="s">
        <v>35</v>
      </c>
      <c r="B481" s="916" t="s">
        <v>36</v>
      </c>
      <c r="C481" s="917"/>
      <c r="D481" s="917"/>
      <c r="E481" s="917"/>
      <c r="F481" s="918"/>
      <c r="G481" s="110"/>
      <c r="H481" s="111" t="s">
        <v>13</v>
      </c>
      <c r="I481" s="112"/>
      <c r="J481" s="112">
        <f>J482</f>
        <v>2000000</v>
      </c>
      <c r="K481" s="113"/>
      <c r="L481" s="114" t="s">
        <v>27</v>
      </c>
      <c r="M481" s="3"/>
    </row>
    <row r="482" spans="1:13">
      <c r="A482" s="115" t="s">
        <v>13</v>
      </c>
      <c r="B482" s="886" t="s">
        <v>334</v>
      </c>
      <c r="C482" s="887"/>
      <c r="D482" s="887"/>
      <c r="E482" s="887"/>
      <c r="F482" s="888"/>
      <c r="G482" s="66">
        <v>1</v>
      </c>
      <c r="H482" s="67" t="s">
        <v>335</v>
      </c>
      <c r="I482" s="68">
        <v>2000000</v>
      </c>
      <c r="J482" s="68">
        <f>G482*I482</f>
        <v>2000000</v>
      </c>
      <c r="K482" s="119" t="s">
        <v>30</v>
      </c>
      <c r="L482" s="120"/>
      <c r="M482" s="3"/>
    </row>
    <row r="483" spans="1:13">
      <c r="A483" s="109" t="s">
        <v>51</v>
      </c>
      <c r="B483" s="916" t="s">
        <v>52</v>
      </c>
      <c r="C483" s="917"/>
      <c r="D483" s="917"/>
      <c r="E483" s="917"/>
      <c r="F483" s="918"/>
      <c r="G483" s="110"/>
      <c r="H483" s="111" t="s">
        <v>13</v>
      </c>
      <c r="I483" s="112"/>
      <c r="J483" s="112">
        <f>J484</f>
        <v>7600000</v>
      </c>
      <c r="K483" s="113"/>
      <c r="L483" s="114" t="s">
        <v>27</v>
      </c>
      <c r="M483" s="3"/>
    </row>
    <row r="484" spans="1:13">
      <c r="A484" s="115" t="s">
        <v>13</v>
      </c>
      <c r="B484" s="919" t="s">
        <v>336</v>
      </c>
      <c r="C484" s="920"/>
      <c r="D484" s="920"/>
      <c r="E484" s="920"/>
      <c r="F484" s="921"/>
      <c r="G484" s="116">
        <v>1</v>
      </c>
      <c r="H484" s="117" t="s">
        <v>29</v>
      </c>
      <c r="I484" s="118">
        <v>7600000</v>
      </c>
      <c r="J484" s="118">
        <f>G484*I484</f>
        <v>7600000</v>
      </c>
      <c r="K484" s="119" t="s">
        <v>30</v>
      </c>
      <c r="L484" s="120"/>
      <c r="M484" s="3"/>
    </row>
    <row r="485" spans="1:13">
      <c r="A485" s="109" t="s">
        <v>54</v>
      </c>
      <c r="B485" s="916" t="s">
        <v>55</v>
      </c>
      <c r="C485" s="917"/>
      <c r="D485" s="917"/>
      <c r="E485" s="917"/>
      <c r="F485" s="918"/>
      <c r="G485" s="110"/>
      <c r="H485" s="111" t="s">
        <v>13</v>
      </c>
      <c r="I485" s="112"/>
      <c r="J485" s="112">
        <f>J486</f>
        <v>17500000</v>
      </c>
      <c r="K485" s="113"/>
      <c r="L485" s="114" t="s">
        <v>27</v>
      </c>
      <c r="M485" s="3"/>
    </row>
    <row r="486" spans="1:13">
      <c r="A486" s="115" t="s">
        <v>13</v>
      </c>
      <c r="B486" s="919" t="s">
        <v>337</v>
      </c>
      <c r="C486" s="920"/>
      <c r="D486" s="920"/>
      <c r="E486" s="920"/>
      <c r="F486" s="921"/>
      <c r="G486" s="116">
        <v>1</v>
      </c>
      <c r="H486" s="117" t="s">
        <v>29</v>
      </c>
      <c r="I486" s="118">
        <v>17500000</v>
      </c>
      <c r="J486" s="118">
        <f>G486*I486</f>
        <v>17500000</v>
      </c>
      <c r="K486" s="119" t="s">
        <v>30</v>
      </c>
      <c r="L486" s="120"/>
      <c r="M486" s="3"/>
    </row>
    <row r="487" spans="1:13">
      <c r="A487" s="81" t="s">
        <v>180</v>
      </c>
      <c r="B487" s="913" t="s">
        <v>338</v>
      </c>
      <c r="C487" s="914"/>
      <c r="D487" s="914"/>
      <c r="E487" s="914"/>
      <c r="F487" s="915"/>
      <c r="G487" s="82"/>
      <c r="H487" s="84" t="s">
        <v>13</v>
      </c>
      <c r="I487" s="85"/>
      <c r="J487" s="190">
        <f>J488+J490</f>
        <v>22800000</v>
      </c>
      <c r="K487" s="191"/>
      <c r="L487" s="101"/>
      <c r="M487" s="3"/>
    </row>
    <row r="488" spans="1:13">
      <c r="A488" s="88" t="s">
        <v>35</v>
      </c>
      <c r="B488" s="907" t="s">
        <v>36</v>
      </c>
      <c r="C488" s="908"/>
      <c r="D488" s="908"/>
      <c r="E488" s="908"/>
      <c r="F488" s="909"/>
      <c r="G488" s="89"/>
      <c r="H488" s="91" t="s">
        <v>13</v>
      </c>
      <c r="I488" s="92"/>
      <c r="J488" s="92">
        <f>J489</f>
        <v>15200000</v>
      </c>
      <c r="K488" s="93"/>
      <c r="L488" s="94" t="s">
        <v>27</v>
      </c>
      <c r="M488" s="3"/>
    </row>
    <row r="489" spans="1:13">
      <c r="A489" s="95" t="s">
        <v>13</v>
      </c>
      <c r="B489" s="886" t="s">
        <v>339</v>
      </c>
      <c r="C489" s="887"/>
      <c r="D489" s="887"/>
      <c r="E489" s="887"/>
      <c r="F489" s="888"/>
      <c r="G489" s="66">
        <v>1</v>
      </c>
      <c r="H489" s="67" t="s">
        <v>29</v>
      </c>
      <c r="I489" s="68">
        <v>15200000</v>
      </c>
      <c r="J489" s="68">
        <f>G489*I489</f>
        <v>15200000</v>
      </c>
      <c r="K489" s="100" t="s">
        <v>30</v>
      </c>
      <c r="L489" s="101"/>
      <c r="M489" s="3"/>
    </row>
    <row r="490" spans="1:13">
      <c r="A490" s="88" t="s">
        <v>51</v>
      </c>
      <c r="B490" s="907" t="s">
        <v>52</v>
      </c>
      <c r="C490" s="908"/>
      <c r="D490" s="908"/>
      <c r="E490" s="908"/>
      <c r="F490" s="909"/>
      <c r="G490" s="89"/>
      <c r="H490" s="91" t="s">
        <v>13</v>
      </c>
      <c r="I490" s="92"/>
      <c r="J490" s="92">
        <f>J491</f>
        <v>7600000</v>
      </c>
      <c r="K490" s="93"/>
      <c r="L490" s="94" t="s">
        <v>27</v>
      </c>
      <c r="M490" s="3"/>
    </row>
    <row r="491" spans="1:13">
      <c r="A491" s="95" t="s">
        <v>13</v>
      </c>
      <c r="B491" s="910" t="s">
        <v>340</v>
      </c>
      <c r="C491" s="911"/>
      <c r="D491" s="911"/>
      <c r="E491" s="911"/>
      <c r="F491" s="912"/>
      <c r="G491" s="96">
        <v>1</v>
      </c>
      <c r="H491" s="98" t="s">
        <v>29</v>
      </c>
      <c r="I491" s="99">
        <v>7600000</v>
      </c>
      <c r="J491" s="99">
        <f>G491*I491</f>
        <v>7600000</v>
      </c>
      <c r="K491" s="100" t="s">
        <v>30</v>
      </c>
      <c r="L491" s="101"/>
      <c r="M491" s="3"/>
    </row>
    <row r="492" spans="1:13">
      <c r="A492" s="81" t="s">
        <v>255</v>
      </c>
      <c r="B492" s="913" t="s">
        <v>341</v>
      </c>
      <c r="C492" s="914"/>
      <c r="D492" s="914"/>
      <c r="E492" s="914"/>
      <c r="F492" s="915"/>
      <c r="G492" s="82"/>
      <c r="H492" s="84" t="s">
        <v>13</v>
      </c>
      <c r="I492" s="85"/>
      <c r="J492" s="190">
        <f>J493+J495</f>
        <v>97050000</v>
      </c>
      <c r="K492" s="191"/>
      <c r="L492" s="101"/>
      <c r="M492" s="3"/>
    </row>
    <row r="493" spans="1:13">
      <c r="A493" s="88" t="s">
        <v>35</v>
      </c>
      <c r="B493" s="907" t="s">
        <v>36</v>
      </c>
      <c r="C493" s="908"/>
      <c r="D493" s="908"/>
      <c r="E493" s="908"/>
      <c r="F493" s="909"/>
      <c r="G493" s="89"/>
      <c r="H493" s="91" t="s">
        <v>13</v>
      </c>
      <c r="I493" s="92"/>
      <c r="J493" s="92">
        <f>J494</f>
        <v>20250000</v>
      </c>
      <c r="K493" s="93"/>
      <c r="L493" s="94" t="s">
        <v>27</v>
      </c>
      <c r="M493" s="3"/>
    </row>
    <row r="494" spans="1:13">
      <c r="A494" s="95" t="s">
        <v>13</v>
      </c>
      <c r="B494" s="886" t="s">
        <v>342</v>
      </c>
      <c r="C494" s="887"/>
      <c r="D494" s="887"/>
      <c r="E494" s="887"/>
      <c r="F494" s="888"/>
      <c r="G494" s="66">
        <v>1</v>
      </c>
      <c r="H494" s="67" t="s">
        <v>29</v>
      </c>
      <c r="I494" s="68">
        <v>20250000</v>
      </c>
      <c r="J494" s="68">
        <f>G494*I494</f>
        <v>20250000</v>
      </c>
      <c r="K494" s="100" t="s">
        <v>30</v>
      </c>
      <c r="L494" s="101"/>
      <c r="M494" s="3"/>
    </row>
    <row r="495" spans="1:13">
      <c r="A495" s="88" t="s">
        <v>54</v>
      </c>
      <c r="B495" s="907" t="s">
        <v>55</v>
      </c>
      <c r="C495" s="908"/>
      <c r="D495" s="908"/>
      <c r="E495" s="908"/>
      <c r="F495" s="909"/>
      <c r="G495" s="89"/>
      <c r="H495" s="91" t="s">
        <v>13</v>
      </c>
      <c r="I495" s="92"/>
      <c r="J495" s="92">
        <f>J496</f>
        <v>76800000</v>
      </c>
      <c r="K495" s="93"/>
      <c r="L495" s="94" t="s">
        <v>27</v>
      </c>
      <c r="M495" s="3"/>
    </row>
    <row r="496" spans="1:13">
      <c r="A496" s="95" t="s">
        <v>13</v>
      </c>
      <c r="B496" s="910" t="s">
        <v>343</v>
      </c>
      <c r="C496" s="911"/>
      <c r="D496" s="911"/>
      <c r="E496" s="911"/>
      <c r="F496" s="912"/>
      <c r="G496" s="96">
        <v>1</v>
      </c>
      <c r="H496" s="98" t="s">
        <v>29</v>
      </c>
      <c r="I496" s="99">
        <v>76800000</v>
      </c>
      <c r="J496" s="99">
        <f>G496*I496</f>
        <v>76800000</v>
      </c>
      <c r="K496" s="100" t="s">
        <v>30</v>
      </c>
      <c r="L496" s="101"/>
      <c r="M496" s="3"/>
    </row>
    <row r="497" spans="1:13">
      <c r="A497" s="199" t="s">
        <v>344</v>
      </c>
      <c r="B497" s="200" t="s">
        <v>345</v>
      </c>
      <c r="C497" s="201"/>
      <c r="D497" s="201"/>
      <c r="E497" s="201"/>
      <c r="F497" s="202"/>
      <c r="G497" s="200">
        <v>2003</v>
      </c>
      <c r="H497" s="202" t="s">
        <v>188</v>
      </c>
      <c r="I497" s="203">
        <v>0</v>
      </c>
      <c r="J497" s="203">
        <f>J498</f>
        <v>536950000</v>
      </c>
      <c r="K497" s="204"/>
      <c r="L497" s="205"/>
      <c r="M497" s="34"/>
    </row>
    <row r="498" spans="1:13">
      <c r="A498" s="151" t="s">
        <v>346</v>
      </c>
      <c r="B498" s="152" t="s">
        <v>347</v>
      </c>
      <c r="C498" s="174"/>
      <c r="D498" s="174"/>
      <c r="E498" s="174"/>
      <c r="F498" s="153"/>
      <c r="G498" s="152">
        <v>0</v>
      </c>
      <c r="H498" s="153" t="s">
        <v>13</v>
      </c>
      <c r="I498" s="154">
        <v>0</v>
      </c>
      <c r="J498" s="154">
        <f>J499</f>
        <v>536950000</v>
      </c>
      <c r="K498" s="155"/>
      <c r="L498" s="175"/>
      <c r="M498" s="42"/>
    </row>
    <row r="499" spans="1:13">
      <c r="A499" s="156" t="s">
        <v>21</v>
      </c>
      <c r="B499" s="157" t="s">
        <v>348</v>
      </c>
      <c r="C499" s="176"/>
      <c r="D499" s="176"/>
      <c r="E499" s="176"/>
      <c r="F499" s="158"/>
      <c r="G499" s="157">
        <v>0</v>
      </c>
      <c r="H499" s="158" t="s">
        <v>13</v>
      </c>
      <c r="I499" s="159">
        <v>0</v>
      </c>
      <c r="J499" s="159">
        <f>J500</f>
        <v>536950000</v>
      </c>
      <c r="K499" s="160"/>
      <c r="L499" s="108"/>
      <c r="M499" s="50"/>
    </row>
    <row r="500" spans="1:13">
      <c r="A500" s="109" t="s">
        <v>195</v>
      </c>
      <c r="B500" s="110" t="s">
        <v>196</v>
      </c>
      <c r="C500" s="177"/>
      <c r="D500" s="177"/>
      <c r="E500" s="177"/>
      <c r="F500" s="111"/>
      <c r="G500" s="110">
        <v>0</v>
      </c>
      <c r="H500" s="111" t="s">
        <v>13</v>
      </c>
      <c r="I500" s="112">
        <v>0</v>
      </c>
      <c r="J500" s="112">
        <f>J501</f>
        <v>536950000</v>
      </c>
      <c r="K500" s="113"/>
      <c r="L500" s="182" t="s">
        <v>76</v>
      </c>
      <c r="M500" s="1"/>
    </row>
    <row r="501" spans="1:13">
      <c r="A501" s="115" t="s">
        <v>13</v>
      </c>
      <c r="B501" s="66" t="s">
        <v>349</v>
      </c>
      <c r="C501" s="97"/>
      <c r="D501" s="97"/>
      <c r="E501" s="97"/>
      <c r="F501" s="67"/>
      <c r="G501" s="66">
        <v>1</v>
      </c>
      <c r="H501" s="67" t="s">
        <v>132</v>
      </c>
      <c r="I501" s="68">
        <v>536950000</v>
      </c>
      <c r="J501" s="68">
        <f>G501*I501</f>
        <v>536950000</v>
      </c>
      <c r="K501" s="119" t="s">
        <v>30</v>
      </c>
      <c r="L501" s="120"/>
      <c r="M501" s="3"/>
    </row>
    <row r="502" spans="1:13">
      <c r="A502" s="144" t="s">
        <v>350</v>
      </c>
      <c r="B502" s="145" t="s">
        <v>351</v>
      </c>
      <c r="C502" s="146"/>
      <c r="D502" s="146"/>
      <c r="E502" s="146"/>
      <c r="F502" s="147"/>
      <c r="G502" s="145">
        <v>4</v>
      </c>
      <c r="H502" s="147" t="s">
        <v>352</v>
      </c>
      <c r="I502" s="148">
        <v>0</v>
      </c>
      <c r="J502" s="148">
        <f>J503</f>
        <v>600000000</v>
      </c>
      <c r="K502" s="149"/>
      <c r="L502" s="150"/>
      <c r="M502" s="34"/>
    </row>
    <row r="503" spans="1:13">
      <c r="A503" s="74" t="s">
        <v>353</v>
      </c>
      <c r="B503" s="75" t="s">
        <v>354</v>
      </c>
      <c r="C503" s="76"/>
      <c r="D503" s="76"/>
      <c r="E503" s="76"/>
      <c r="F503" s="77"/>
      <c r="G503" s="75">
        <v>0</v>
      </c>
      <c r="H503" s="77" t="s">
        <v>13</v>
      </c>
      <c r="I503" s="78">
        <v>0</v>
      </c>
      <c r="J503" s="78">
        <f>J504+J520+J531+J547</f>
        <v>600000000</v>
      </c>
      <c r="K503" s="79"/>
      <c r="L503" s="80"/>
      <c r="M503" s="42"/>
    </row>
    <row r="504" spans="1:13">
      <c r="A504" s="81" t="s">
        <v>21</v>
      </c>
      <c r="B504" s="82" t="s">
        <v>355</v>
      </c>
      <c r="C504" s="83"/>
      <c r="D504" s="83"/>
      <c r="E504" s="83"/>
      <c r="F504" s="84"/>
      <c r="G504" s="82">
        <v>0</v>
      </c>
      <c r="H504" s="84" t="s">
        <v>13</v>
      </c>
      <c r="I504" s="85">
        <v>0</v>
      </c>
      <c r="J504" s="85">
        <f>J505+J510+J513+J516</f>
        <v>57000000</v>
      </c>
      <c r="K504" s="86"/>
      <c r="L504" s="87"/>
      <c r="M504" s="50"/>
    </row>
    <row r="505" spans="1:13">
      <c r="A505" s="88" t="s">
        <v>35</v>
      </c>
      <c r="B505" s="89" t="s">
        <v>36</v>
      </c>
      <c r="C505" s="90"/>
      <c r="D505" s="90"/>
      <c r="E505" s="90"/>
      <c r="F505" s="91"/>
      <c r="G505" s="89">
        <v>0</v>
      </c>
      <c r="H505" s="91" t="s">
        <v>13</v>
      </c>
      <c r="I505" s="92">
        <v>0</v>
      </c>
      <c r="J505" s="92">
        <f>SUM(J506:J509)</f>
        <v>2240000</v>
      </c>
      <c r="K505" s="93"/>
      <c r="L505" s="94" t="s">
        <v>27</v>
      </c>
      <c r="M505" s="1"/>
    </row>
    <row r="506" spans="1:13">
      <c r="A506" s="95" t="s">
        <v>13</v>
      </c>
      <c r="B506" s="66" t="s">
        <v>266</v>
      </c>
      <c r="C506" s="97"/>
      <c r="D506" s="97"/>
      <c r="E506" s="97"/>
      <c r="F506" s="67"/>
      <c r="G506" s="66">
        <v>1</v>
      </c>
      <c r="H506" s="67" t="s">
        <v>60</v>
      </c>
      <c r="I506" s="68">
        <v>740000</v>
      </c>
      <c r="J506" s="68">
        <f>G506*I506</f>
        <v>740000</v>
      </c>
      <c r="K506" s="100" t="s">
        <v>30</v>
      </c>
      <c r="L506" s="101"/>
      <c r="M506" s="3"/>
    </row>
    <row r="507" spans="1:13">
      <c r="A507" s="95" t="s">
        <v>13</v>
      </c>
      <c r="B507" s="66" t="s">
        <v>356</v>
      </c>
      <c r="C507" s="97"/>
      <c r="D507" s="97"/>
      <c r="E507" s="97"/>
      <c r="F507" s="67"/>
      <c r="G507" s="66">
        <v>1</v>
      </c>
      <c r="H507" s="67" t="s">
        <v>60</v>
      </c>
      <c r="I507" s="68">
        <v>500000</v>
      </c>
      <c r="J507" s="68">
        <f>G507*I507</f>
        <v>500000</v>
      </c>
      <c r="K507" s="100" t="s">
        <v>30</v>
      </c>
      <c r="L507" s="101"/>
      <c r="M507" s="3"/>
    </row>
    <row r="508" spans="1:13">
      <c r="A508" s="95" t="s">
        <v>13</v>
      </c>
      <c r="B508" s="66" t="s">
        <v>357</v>
      </c>
      <c r="C508" s="97"/>
      <c r="D508" s="97"/>
      <c r="E508" s="97"/>
      <c r="F508" s="67"/>
      <c r="G508" s="66">
        <v>1</v>
      </c>
      <c r="H508" s="67" t="s">
        <v>60</v>
      </c>
      <c r="I508" s="68">
        <v>500000</v>
      </c>
      <c r="J508" s="68">
        <f>G508*I508</f>
        <v>500000</v>
      </c>
      <c r="K508" s="100" t="s">
        <v>30</v>
      </c>
      <c r="L508" s="101"/>
      <c r="M508" s="3"/>
    </row>
    <row r="509" spans="1:13">
      <c r="A509" s="95" t="s">
        <v>13</v>
      </c>
      <c r="B509" s="66" t="s">
        <v>98</v>
      </c>
      <c r="C509" s="97"/>
      <c r="D509" s="97"/>
      <c r="E509" s="97"/>
      <c r="F509" s="67"/>
      <c r="G509" s="66">
        <v>1</v>
      </c>
      <c r="H509" s="67" t="s">
        <v>60</v>
      </c>
      <c r="I509" s="68">
        <v>500000</v>
      </c>
      <c r="J509" s="68">
        <f>G509*I509</f>
        <v>500000</v>
      </c>
      <c r="K509" s="100" t="s">
        <v>30</v>
      </c>
      <c r="L509" s="101"/>
      <c r="M509" s="3"/>
    </row>
    <row r="510" spans="1:13">
      <c r="A510" s="88" t="s">
        <v>102</v>
      </c>
      <c r="B510" s="89" t="s">
        <v>103</v>
      </c>
      <c r="C510" s="90"/>
      <c r="D510" s="90"/>
      <c r="E510" s="90"/>
      <c r="F510" s="91"/>
      <c r="G510" s="89">
        <v>0</v>
      </c>
      <c r="H510" s="91" t="s">
        <v>13</v>
      </c>
      <c r="I510" s="92">
        <v>0</v>
      </c>
      <c r="J510" s="92">
        <f>SUM(J511:J512)</f>
        <v>23000000</v>
      </c>
      <c r="K510" s="93"/>
      <c r="L510" s="94" t="s">
        <v>27</v>
      </c>
      <c r="M510" s="1"/>
    </row>
    <row r="511" spans="1:13">
      <c r="A511" s="95" t="s">
        <v>13</v>
      </c>
      <c r="B511" s="96" t="s">
        <v>358</v>
      </c>
      <c r="C511" s="97"/>
      <c r="D511" s="97"/>
      <c r="E511" s="97"/>
      <c r="F511" s="67"/>
      <c r="G511" s="66">
        <v>36</v>
      </c>
      <c r="H511" s="67" t="s">
        <v>105</v>
      </c>
      <c r="I511" s="68">
        <v>500000</v>
      </c>
      <c r="J511" s="68">
        <f>G511*I511</f>
        <v>18000000</v>
      </c>
      <c r="K511" s="100" t="s">
        <v>30</v>
      </c>
      <c r="L511" s="101"/>
      <c r="M511" s="3"/>
    </row>
    <row r="512" spans="1:13">
      <c r="A512" s="95" t="s">
        <v>13</v>
      </c>
      <c r="B512" s="96" t="s">
        <v>359</v>
      </c>
      <c r="C512" s="97"/>
      <c r="D512" s="97"/>
      <c r="E512" s="97"/>
      <c r="F512" s="67"/>
      <c r="G512" s="66">
        <v>10</v>
      </c>
      <c r="H512" s="67" t="s">
        <v>105</v>
      </c>
      <c r="I512" s="68">
        <v>500000</v>
      </c>
      <c r="J512" s="68">
        <f>G512*I512</f>
        <v>5000000</v>
      </c>
      <c r="K512" s="100" t="s">
        <v>30</v>
      </c>
      <c r="L512" s="101"/>
      <c r="M512" s="3"/>
    </row>
    <row r="513" spans="1:13">
      <c r="A513" s="88" t="s">
        <v>54</v>
      </c>
      <c r="B513" s="89" t="s">
        <v>55</v>
      </c>
      <c r="C513" s="90"/>
      <c r="D513" s="90"/>
      <c r="E513" s="90"/>
      <c r="F513" s="91"/>
      <c r="G513" s="89">
        <v>0</v>
      </c>
      <c r="H513" s="91" t="s">
        <v>13</v>
      </c>
      <c r="I513" s="92">
        <v>0</v>
      </c>
      <c r="J513" s="92">
        <f>SUM(J514:J515)</f>
        <v>11200000</v>
      </c>
      <c r="K513" s="93"/>
      <c r="L513" s="94" t="s">
        <v>27</v>
      </c>
      <c r="M513" s="1"/>
    </row>
    <row r="514" spans="1:13">
      <c r="A514" s="95" t="s">
        <v>13</v>
      </c>
      <c r="B514" s="96" t="s">
        <v>56</v>
      </c>
      <c r="C514" s="102"/>
      <c r="D514" s="102"/>
      <c r="E514" s="102"/>
      <c r="F514" s="98"/>
      <c r="G514" s="96">
        <v>8</v>
      </c>
      <c r="H514" s="98" t="s">
        <v>57</v>
      </c>
      <c r="I514" s="99">
        <v>900000</v>
      </c>
      <c r="J514" s="99">
        <f>G514*I514</f>
        <v>7200000</v>
      </c>
      <c r="K514" s="100" t="s">
        <v>30</v>
      </c>
      <c r="L514" s="101"/>
      <c r="M514" s="3"/>
    </row>
    <row r="515" spans="1:13">
      <c r="A515" s="95" t="s">
        <v>13</v>
      </c>
      <c r="B515" s="96" t="s">
        <v>167</v>
      </c>
      <c r="C515" s="102"/>
      <c r="D515" s="102"/>
      <c r="E515" s="102"/>
      <c r="F515" s="98"/>
      <c r="G515" s="96">
        <v>8</v>
      </c>
      <c r="H515" s="98" t="s">
        <v>57</v>
      </c>
      <c r="I515" s="99">
        <v>500000</v>
      </c>
      <c r="J515" s="99">
        <f>G515*I515</f>
        <v>4000000</v>
      </c>
      <c r="K515" s="100" t="s">
        <v>30</v>
      </c>
      <c r="L515" s="101"/>
      <c r="M515" s="3"/>
    </row>
    <row r="516" spans="1:13">
      <c r="A516" s="88" t="s">
        <v>88</v>
      </c>
      <c r="B516" s="89" t="s">
        <v>89</v>
      </c>
      <c r="C516" s="90"/>
      <c r="D516" s="90"/>
      <c r="E516" s="90"/>
      <c r="F516" s="91"/>
      <c r="G516" s="89">
        <v>0</v>
      </c>
      <c r="H516" s="91" t="s">
        <v>13</v>
      </c>
      <c r="I516" s="92">
        <v>0</v>
      </c>
      <c r="J516" s="92">
        <f>SUM(J517:J519)</f>
        <v>20560000</v>
      </c>
      <c r="K516" s="93"/>
      <c r="L516" s="94" t="s">
        <v>27</v>
      </c>
      <c r="M516" s="1"/>
    </row>
    <row r="517" spans="1:13">
      <c r="A517" s="95" t="s">
        <v>13</v>
      </c>
      <c r="B517" s="96" t="s">
        <v>360</v>
      </c>
      <c r="C517" s="102"/>
      <c r="D517" s="102"/>
      <c r="E517" s="102"/>
      <c r="F517" s="98"/>
      <c r="G517" s="96">
        <v>54</v>
      </c>
      <c r="H517" s="98" t="s">
        <v>105</v>
      </c>
      <c r="I517" s="99">
        <v>140000</v>
      </c>
      <c r="J517" s="99">
        <f>G517*I517</f>
        <v>7560000</v>
      </c>
      <c r="K517" s="100" t="s">
        <v>30</v>
      </c>
      <c r="L517" s="101"/>
      <c r="M517" s="3"/>
    </row>
    <row r="518" spans="1:13">
      <c r="A518" s="95" t="s">
        <v>13</v>
      </c>
      <c r="B518" s="96" t="s">
        <v>361</v>
      </c>
      <c r="C518" s="102"/>
      <c r="D518" s="102"/>
      <c r="E518" s="102"/>
      <c r="F518" s="98"/>
      <c r="G518" s="96">
        <v>8</v>
      </c>
      <c r="H518" s="98" t="s">
        <v>362</v>
      </c>
      <c r="I518" s="99">
        <v>1500000</v>
      </c>
      <c r="J518" s="99">
        <f>G518*I518</f>
        <v>12000000</v>
      </c>
      <c r="K518" s="100" t="s">
        <v>30</v>
      </c>
      <c r="L518" s="101"/>
      <c r="M518" s="3"/>
    </row>
    <row r="519" spans="1:13">
      <c r="A519" s="95" t="s">
        <v>13</v>
      </c>
      <c r="B519" s="96" t="s">
        <v>155</v>
      </c>
      <c r="C519" s="102"/>
      <c r="D519" s="102"/>
      <c r="E519" s="102"/>
      <c r="F519" s="98"/>
      <c r="G519" s="96">
        <v>1</v>
      </c>
      <c r="H519" s="98" t="s">
        <v>60</v>
      </c>
      <c r="I519" s="99">
        <v>1000000</v>
      </c>
      <c r="J519" s="99">
        <f>G519*I519</f>
        <v>1000000</v>
      </c>
      <c r="K519" s="100" t="s">
        <v>30</v>
      </c>
      <c r="L519" s="101"/>
      <c r="M519" s="3"/>
    </row>
    <row r="520" spans="1:13">
      <c r="A520" s="156" t="s">
        <v>40</v>
      </c>
      <c r="B520" s="157" t="s">
        <v>363</v>
      </c>
      <c r="C520" s="176"/>
      <c r="D520" s="176"/>
      <c r="E520" s="176"/>
      <c r="F520" s="158"/>
      <c r="G520" s="157">
        <v>0</v>
      </c>
      <c r="H520" s="158" t="s">
        <v>13</v>
      </c>
      <c r="I520" s="159">
        <v>0</v>
      </c>
      <c r="J520" s="159">
        <f>J521+J526</f>
        <v>456930000</v>
      </c>
      <c r="K520" s="160"/>
      <c r="L520" s="108"/>
      <c r="M520" s="50"/>
    </row>
    <row r="521" spans="1:13">
      <c r="A521" s="206" t="s">
        <v>23</v>
      </c>
      <c r="B521" s="207" t="s">
        <v>364</v>
      </c>
      <c r="C521" s="208"/>
      <c r="D521" s="208"/>
      <c r="E521" s="208"/>
      <c r="F521" s="209"/>
      <c r="G521" s="207">
        <v>0</v>
      </c>
      <c r="H521" s="209" t="s">
        <v>13</v>
      </c>
      <c r="I521" s="210">
        <v>0</v>
      </c>
      <c r="J521" s="210">
        <f>J522</f>
        <v>191280000</v>
      </c>
      <c r="K521" s="211"/>
      <c r="L521" s="212"/>
      <c r="M521" s="58"/>
    </row>
    <row r="522" spans="1:13">
      <c r="A522" s="109" t="s">
        <v>88</v>
      </c>
      <c r="B522" s="110" t="s">
        <v>89</v>
      </c>
      <c r="C522" s="177"/>
      <c r="D522" s="177"/>
      <c r="E522" s="177"/>
      <c r="F522" s="111"/>
      <c r="G522" s="110">
        <v>0</v>
      </c>
      <c r="H522" s="111" t="s">
        <v>13</v>
      </c>
      <c r="I522" s="112">
        <v>0</v>
      </c>
      <c r="J522" s="112">
        <f>SUM(J523:J525)</f>
        <v>191280000</v>
      </c>
      <c r="K522" s="113"/>
      <c r="L522" s="114" t="s">
        <v>27</v>
      </c>
      <c r="M522" s="1"/>
    </row>
    <row r="523" spans="1:13">
      <c r="A523" s="115" t="s">
        <v>13</v>
      </c>
      <c r="B523" s="116" t="s">
        <v>365</v>
      </c>
      <c r="C523" s="178"/>
      <c r="D523" s="178"/>
      <c r="E523" s="178"/>
      <c r="F523" s="117"/>
      <c r="G523" s="116">
        <v>48</v>
      </c>
      <c r="H523" s="117" t="s">
        <v>362</v>
      </c>
      <c r="I523" s="118">
        <v>2540000</v>
      </c>
      <c r="J523" s="118">
        <f>G523*I523</f>
        <v>121920000</v>
      </c>
      <c r="K523" s="119" t="s">
        <v>30</v>
      </c>
      <c r="L523" s="120"/>
      <c r="M523" s="3"/>
    </row>
    <row r="524" spans="1:13">
      <c r="A524" s="115" t="s">
        <v>13</v>
      </c>
      <c r="B524" s="116" t="s">
        <v>366</v>
      </c>
      <c r="C524" s="178"/>
      <c r="D524" s="178"/>
      <c r="E524" s="178"/>
      <c r="F524" s="117"/>
      <c r="G524" s="116">
        <v>72</v>
      </c>
      <c r="H524" s="117" t="s">
        <v>105</v>
      </c>
      <c r="I524" s="118">
        <v>530000</v>
      </c>
      <c r="J524" s="118">
        <f>G524*I524</f>
        <v>38160000</v>
      </c>
      <c r="K524" s="119" t="s">
        <v>30</v>
      </c>
      <c r="L524" s="120"/>
      <c r="M524" s="3"/>
    </row>
    <row r="525" spans="1:13">
      <c r="A525" s="115" t="s">
        <v>13</v>
      </c>
      <c r="B525" s="116" t="s">
        <v>367</v>
      </c>
      <c r="C525" s="178"/>
      <c r="D525" s="178"/>
      <c r="E525" s="178"/>
      <c r="F525" s="117"/>
      <c r="G525" s="116">
        <v>48</v>
      </c>
      <c r="H525" s="117" t="s">
        <v>105</v>
      </c>
      <c r="I525" s="118">
        <v>650000</v>
      </c>
      <c r="J525" s="118">
        <f>G525*I525</f>
        <v>31200000</v>
      </c>
      <c r="K525" s="119" t="s">
        <v>30</v>
      </c>
      <c r="L525" s="120"/>
      <c r="M525" s="3"/>
    </row>
    <row r="526" spans="1:13">
      <c r="A526" s="206" t="s">
        <v>33</v>
      </c>
      <c r="B526" s="207" t="s">
        <v>368</v>
      </c>
      <c r="C526" s="208"/>
      <c r="D526" s="208"/>
      <c r="E526" s="208"/>
      <c r="F526" s="209"/>
      <c r="G526" s="207">
        <v>0</v>
      </c>
      <c r="H526" s="209" t="s">
        <v>13</v>
      </c>
      <c r="I526" s="210">
        <v>0</v>
      </c>
      <c r="J526" s="210">
        <f>J527</f>
        <v>265650000</v>
      </c>
      <c r="K526" s="211"/>
      <c r="L526" s="212"/>
      <c r="M526" s="58"/>
    </row>
    <row r="527" spans="1:13">
      <c r="A527" s="109" t="s">
        <v>88</v>
      </c>
      <c r="B527" s="110" t="s">
        <v>89</v>
      </c>
      <c r="C527" s="177"/>
      <c r="D527" s="177"/>
      <c r="E527" s="177"/>
      <c r="F527" s="111"/>
      <c r="G527" s="110">
        <v>0</v>
      </c>
      <c r="H527" s="111" t="s">
        <v>13</v>
      </c>
      <c r="I527" s="112">
        <v>0</v>
      </c>
      <c r="J527" s="112">
        <f>SUM(J528:J530)</f>
        <v>265650000</v>
      </c>
      <c r="K527" s="113"/>
      <c r="L527" s="114" t="s">
        <v>27</v>
      </c>
      <c r="M527" s="1"/>
    </row>
    <row r="528" spans="1:13">
      <c r="A528" s="115" t="s">
        <v>13</v>
      </c>
      <c r="B528" s="116" t="s">
        <v>369</v>
      </c>
      <c r="C528" s="178"/>
      <c r="D528" s="178"/>
      <c r="E528" s="178"/>
      <c r="F528" s="117"/>
      <c r="G528" s="116">
        <v>30</v>
      </c>
      <c r="H528" s="117" t="s">
        <v>362</v>
      </c>
      <c r="I528" s="118">
        <v>5620000</v>
      </c>
      <c r="J528" s="118">
        <f>G528*I528</f>
        <v>168600000</v>
      </c>
      <c r="K528" s="119" t="s">
        <v>30</v>
      </c>
      <c r="L528" s="120"/>
      <c r="M528" s="3"/>
    </row>
    <row r="529" spans="1:13">
      <c r="A529" s="115" t="s">
        <v>13</v>
      </c>
      <c r="B529" s="116" t="s">
        <v>370</v>
      </c>
      <c r="C529" s="178"/>
      <c r="D529" s="178"/>
      <c r="E529" s="178"/>
      <c r="F529" s="117"/>
      <c r="G529" s="116">
        <v>75</v>
      </c>
      <c r="H529" s="117" t="s">
        <v>105</v>
      </c>
      <c r="I529" s="118">
        <v>430000</v>
      </c>
      <c r="J529" s="118">
        <f>G529*I529</f>
        <v>32250000</v>
      </c>
      <c r="K529" s="119" t="s">
        <v>30</v>
      </c>
      <c r="L529" s="120"/>
      <c r="M529" s="3"/>
    </row>
    <row r="530" spans="1:13">
      <c r="A530" s="115" t="s">
        <v>13</v>
      </c>
      <c r="B530" s="116" t="s">
        <v>371</v>
      </c>
      <c r="C530" s="97"/>
      <c r="D530" s="97"/>
      <c r="E530" s="97"/>
      <c r="F530" s="67"/>
      <c r="G530" s="66">
        <v>60</v>
      </c>
      <c r="H530" s="67" t="s">
        <v>105</v>
      </c>
      <c r="I530" s="68">
        <v>1080000</v>
      </c>
      <c r="J530" s="68">
        <f>G530*I530</f>
        <v>64800000</v>
      </c>
      <c r="K530" s="119" t="s">
        <v>30</v>
      </c>
      <c r="L530" s="120"/>
      <c r="M530" s="3"/>
    </row>
    <row r="531" spans="1:13">
      <c r="A531" s="81" t="s">
        <v>63</v>
      </c>
      <c r="B531" s="82" t="s">
        <v>372</v>
      </c>
      <c r="C531" s="83"/>
      <c r="D531" s="83"/>
      <c r="E531" s="83"/>
      <c r="F531" s="84"/>
      <c r="G531" s="82">
        <v>0</v>
      </c>
      <c r="H531" s="84" t="s">
        <v>13</v>
      </c>
      <c r="I531" s="85">
        <v>0</v>
      </c>
      <c r="J531" s="85">
        <f>J532+J537+J540+J543</f>
        <v>57010000</v>
      </c>
      <c r="K531" s="86"/>
      <c r="L531" s="87"/>
      <c r="M531" s="50"/>
    </row>
    <row r="532" spans="1:13">
      <c r="A532" s="88" t="s">
        <v>35</v>
      </c>
      <c r="B532" s="89" t="s">
        <v>36</v>
      </c>
      <c r="C532" s="90"/>
      <c r="D532" s="90"/>
      <c r="E532" s="90"/>
      <c r="F532" s="91"/>
      <c r="G532" s="89">
        <v>0</v>
      </c>
      <c r="H532" s="91" t="s">
        <v>13</v>
      </c>
      <c r="I532" s="92">
        <v>0</v>
      </c>
      <c r="J532" s="92">
        <f>SUM(J533:J536)</f>
        <v>2250000</v>
      </c>
      <c r="K532" s="93"/>
      <c r="L532" s="94" t="s">
        <v>27</v>
      </c>
      <c r="M532" s="1"/>
    </row>
    <row r="533" spans="1:13">
      <c r="A533" s="95" t="s">
        <v>13</v>
      </c>
      <c r="B533" s="96" t="s">
        <v>266</v>
      </c>
      <c r="C533" s="102"/>
      <c r="D533" s="102"/>
      <c r="E533" s="102"/>
      <c r="F533" s="98"/>
      <c r="G533" s="96">
        <v>1</v>
      </c>
      <c r="H533" s="98" t="s">
        <v>60</v>
      </c>
      <c r="I533" s="99">
        <v>750000</v>
      </c>
      <c r="J533" s="99">
        <f>G533*I533</f>
        <v>750000</v>
      </c>
      <c r="K533" s="100" t="s">
        <v>30</v>
      </c>
      <c r="L533" s="101"/>
      <c r="M533" s="3"/>
    </row>
    <row r="534" spans="1:13">
      <c r="A534" s="95" t="s">
        <v>13</v>
      </c>
      <c r="B534" s="96" t="s">
        <v>356</v>
      </c>
      <c r="C534" s="102"/>
      <c r="D534" s="102"/>
      <c r="E534" s="102"/>
      <c r="F534" s="98"/>
      <c r="G534" s="96">
        <v>1</v>
      </c>
      <c r="H534" s="98" t="s">
        <v>60</v>
      </c>
      <c r="I534" s="99">
        <v>500000</v>
      </c>
      <c r="J534" s="99">
        <f>G534*I534</f>
        <v>500000</v>
      </c>
      <c r="K534" s="100" t="s">
        <v>30</v>
      </c>
      <c r="L534" s="101"/>
      <c r="M534" s="3"/>
    </row>
    <row r="535" spans="1:13">
      <c r="A535" s="95" t="s">
        <v>13</v>
      </c>
      <c r="B535" s="96" t="s">
        <v>357</v>
      </c>
      <c r="C535" s="102"/>
      <c r="D535" s="102"/>
      <c r="E535" s="102"/>
      <c r="F535" s="98"/>
      <c r="G535" s="96">
        <v>1</v>
      </c>
      <c r="H535" s="98" t="s">
        <v>60</v>
      </c>
      <c r="I535" s="99">
        <v>500000</v>
      </c>
      <c r="J535" s="99">
        <f>G535*I535</f>
        <v>500000</v>
      </c>
      <c r="K535" s="100" t="s">
        <v>30</v>
      </c>
      <c r="L535" s="101"/>
      <c r="M535" s="3"/>
    </row>
    <row r="536" spans="1:13">
      <c r="A536" s="95" t="s">
        <v>13</v>
      </c>
      <c r="B536" s="96" t="s">
        <v>98</v>
      </c>
      <c r="C536" s="102"/>
      <c r="D536" s="102"/>
      <c r="E536" s="102"/>
      <c r="F536" s="98"/>
      <c r="G536" s="96">
        <v>1</v>
      </c>
      <c r="H536" s="98" t="s">
        <v>60</v>
      </c>
      <c r="I536" s="99">
        <v>500000</v>
      </c>
      <c r="J536" s="99">
        <f>G536*I536</f>
        <v>500000</v>
      </c>
      <c r="K536" s="100" t="s">
        <v>30</v>
      </c>
      <c r="L536" s="101"/>
      <c r="M536" s="3"/>
    </row>
    <row r="537" spans="1:13">
      <c r="A537" s="88" t="s">
        <v>102</v>
      </c>
      <c r="B537" s="89" t="s">
        <v>103</v>
      </c>
      <c r="C537" s="90"/>
      <c r="D537" s="90"/>
      <c r="E537" s="90"/>
      <c r="F537" s="91"/>
      <c r="G537" s="89">
        <v>0</v>
      </c>
      <c r="H537" s="91" t="s">
        <v>13</v>
      </c>
      <c r="I537" s="92">
        <v>0</v>
      </c>
      <c r="J537" s="92">
        <f>SUM(J538:J539)</f>
        <v>23000000</v>
      </c>
      <c r="K537" s="93"/>
      <c r="L537" s="94" t="s">
        <v>27</v>
      </c>
      <c r="M537" s="1"/>
    </row>
    <row r="538" spans="1:13">
      <c r="A538" s="95" t="s">
        <v>13</v>
      </c>
      <c r="B538" s="66" t="s">
        <v>358</v>
      </c>
      <c r="C538" s="97"/>
      <c r="D538" s="97"/>
      <c r="E538" s="97"/>
      <c r="F538" s="67"/>
      <c r="G538" s="66">
        <v>36</v>
      </c>
      <c r="H538" s="67" t="s">
        <v>105</v>
      </c>
      <c r="I538" s="68">
        <v>500000</v>
      </c>
      <c r="J538" s="68">
        <f>G538*I538</f>
        <v>18000000</v>
      </c>
      <c r="K538" s="100" t="s">
        <v>30</v>
      </c>
      <c r="L538" s="101"/>
      <c r="M538" s="3"/>
    </row>
    <row r="539" spans="1:13">
      <c r="A539" s="95" t="s">
        <v>13</v>
      </c>
      <c r="B539" s="66" t="s">
        <v>359</v>
      </c>
      <c r="C539" s="97"/>
      <c r="D539" s="97"/>
      <c r="E539" s="97"/>
      <c r="F539" s="67"/>
      <c r="G539" s="66">
        <v>10</v>
      </c>
      <c r="H539" s="67" t="s">
        <v>105</v>
      </c>
      <c r="I539" s="68">
        <v>500000</v>
      </c>
      <c r="J539" s="68">
        <f>G539*I539</f>
        <v>5000000</v>
      </c>
      <c r="K539" s="100" t="s">
        <v>30</v>
      </c>
      <c r="L539" s="101"/>
      <c r="M539" s="3"/>
    </row>
    <row r="540" spans="1:13">
      <c r="A540" s="88" t="s">
        <v>54</v>
      </c>
      <c r="B540" s="89" t="s">
        <v>55</v>
      </c>
      <c r="C540" s="90"/>
      <c r="D540" s="90"/>
      <c r="E540" s="90"/>
      <c r="F540" s="91"/>
      <c r="G540" s="89">
        <v>0</v>
      </c>
      <c r="H540" s="91" t="s">
        <v>13</v>
      </c>
      <c r="I540" s="92">
        <v>0</v>
      </c>
      <c r="J540" s="92">
        <f>SUM(J541:J542)</f>
        <v>11200000</v>
      </c>
      <c r="K540" s="93"/>
      <c r="L540" s="94" t="s">
        <v>27</v>
      </c>
      <c r="M540" s="1"/>
    </row>
    <row r="541" spans="1:13">
      <c r="A541" s="95" t="s">
        <v>13</v>
      </c>
      <c r="B541" s="96" t="s">
        <v>56</v>
      </c>
      <c r="C541" s="102"/>
      <c r="D541" s="102"/>
      <c r="E541" s="102"/>
      <c r="F541" s="98"/>
      <c r="G541" s="96">
        <v>8</v>
      </c>
      <c r="H541" s="98" t="s">
        <v>57</v>
      </c>
      <c r="I541" s="99">
        <v>900000</v>
      </c>
      <c r="J541" s="99">
        <f>G541*I541</f>
        <v>7200000</v>
      </c>
      <c r="K541" s="100" t="s">
        <v>30</v>
      </c>
      <c r="L541" s="101"/>
      <c r="M541" s="3"/>
    </row>
    <row r="542" spans="1:13">
      <c r="A542" s="95" t="s">
        <v>13</v>
      </c>
      <c r="B542" s="96" t="s">
        <v>167</v>
      </c>
      <c r="C542" s="102"/>
      <c r="D542" s="102"/>
      <c r="E542" s="102"/>
      <c r="F542" s="98"/>
      <c r="G542" s="96">
        <v>8</v>
      </c>
      <c r="H542" s="98" t="s">
        <v>57</v>
      </c>
      <c r="I542" s="99">
        <v>500000</v>
      </c>
      <c r="J542" s="99">
        <f>G542*I542</f>
        <v>4000000</v>
      </c>
      <c r="K542" s="100" t="s">
        <v>30</v>
      </c>
      <c r="L542" s="101"/>
      <c r="M542" s="3"/>
    </row>
    <row r="543" spans="1:13">
      <c r="A543" s="88" t="s">
        <v>88</v>
      </c>
      <c r="B543" s="89" t="s">
        <v>89</v>
      </c>
      <c r="C543" s="90"/>
      <c r="D543" s="90"/>
      <c r="E543" s="90"/>
      <c r="F543" s="91"/>
      <c r="G543" s="89">
        <v>0</v>
      </c>
      <c r="H543" s="91" t="s">
        <v>13</v>
      </c>
      <c r="I543" s="92">
        <v>0</v>
      </c>
      <c r="J543" s="92">
        <f>SUM(J544:J546)</f>
        <v>20560000</v>
      </c>
      <c r="K543" s="93"/>
      <c r="L543" s="94" t="s">
        <v>27</v>
      </c>
      <c r="M543" s="1"/>
    </row>
    <row r="544" spans="1:13">
      <c r="A544" s="95" t="s">
        <v>13</v>
      </c>
      <c r="B544" s="96" t="s">
        <v>360</v>
      </c>
      <c r="C544" s="102"/>
      <c r="D544" s="102"/>
      <c r="E544" s="102"/>
      <c r="F544" s="98"/>
      <c r="G544" s="96">
        <v>54</v>
      </c>
      <c r="H544" s="98" t="s">
        <v>105</v>
      </c>
      <c r="I544" s="99">
        <v>140000</v>
      </c>
      <c r="J544" s="99">
        <f>G544*I544</f>
        <v>7560000</v>
      </c>
      <c r="K544" s="100" t="s">
        <v>30</v>
      </c>
      <c r="L544" s="101"/>
      <c r="M544" s="3"/>
    </row>
    <row r="545" spans="1:13">
      <c r="A545" s="95" t="s">
        <v>13</v>
      </c>
      <c r="B545" s="96" t="s">
        <v>361</v>
      </c>
      <c r="C545" s="102"/>
      <c r="D545" s="102"/>
      <c r="E545" s="102"/>
      <c r="F545" s="98"/>
      <c r="G545" s="96">
        <v>8</v>
      </c>
      <c r="H545" s="98" t="s">
        <v>362</v>
      </c>
      <c r="I545" s="99">
        <v>1500000</v>
      </c>
      <c r="J545" s="99">
        <f>G545*I545</f>
        <v>12000000</v>
      </c>
      <c r="K545" s="100" t="s">
        <v>30</v>
      </c>
      <c r="L545" s="101"/>
      <c r="M545" s="3"/>
    </row>
    <row r="546" spans="1:13">
      <c r="A546" s="95" t="s">
        <v>13</v>
      </c>
      <c r="B546" s="96" t="s">
        <v>155</v>
      </c>
      <c r="C546" s="102"/>
      <c r="D546" s="102"/>
      <c r="E546" s="102"/>
      <c r="F546" s="98"/>
      <c r="G546" s="96">
        <v>1</v>
      </c>
      <c r="H546" s="98" t="s">
        <v>60</v>
      </c>
      <c r="I546" s="99">
        <v>1000000</v>
      </c>
      <c r="J546" s="99">
        <f>G546*I546</f>
        <v>1000000</v>
      </c>
      <c r="K546" s="100" t="s">
        <v>30</v>
      </c>
      <c r="L546" s="101"/>
      <c r="M546" s="3"/>
    </row>
    <row r="547" spans="1:13">
      <c r="A547" s="156" t="s">
        <v>66</v>
      </c>
      <c r="B547" s="157" t="s">
        <v>373</v>
      </c>
      <c r="C547" s="176"/>
      <c r="D547" s="176"/>
      <c r="E547" s="176"/>
      <c r="F547" s="158"/>
      <c r="G547" s="157">
        <v>0</v>
      </c>
      <c r="H547" s="158" t="s">
        <v>13</v>
      </c>
      <c r="I547" s="159">
        <v>0</v>
      </c>
      <c r="J547" s="159">
        <f>J548+J550</f>
        <v>29060000</v>
      </c>
      <c r="K547" s="160"/>
      <c r="L547" s="108"/>
      <c r="M547" s="50"/>
    </row>
    <row r="548" spans="1:13">
      <c r="A548" s="109" t="s">
        <v>35</v>
      </c>
      <c r="B548" s="110" t="s">
        <v>36</v>
      </c>
      <c r="C548" s="177"/>
      <c r="D548" s="177"/>
      <c r="E548" s="177"/>
      <c r="F548" s="111"/>
      <c r="G548" s="110">
        <v>0</v>
      </c>
      <c r="H548" s="111" t="s">
        <v>13</v>
      </c>
      <c r="I548" s="112">
        <v>0</v>
      </c>
      <c r="J548" s="112">
        <f>J549</f>
        <v>1750000</v>
      </c>
      <c r="K548" s="113"/>
      <c r="L548" s="114" t="s">
        <v>27</v>
      </c>
      <c r="M548" s="1"/>
    </row>
    <row r="549" spans="1:13">
      <c r="A549" s="115" t="s">
        <v>13</v>
      </c>
      <c r="B549" s="66" t="s">
        <v>374</v>
      </c>
      <c r="C549" s="97"/>
      <c r="D549" s="97"/>
      <c r="E549" s="97"/>
      <c r="F549" s="67"/>
      <c r="G549" s="66">
        <v>50</v>
      </c>
      <c r="H549" s="67" t="s">
        <v>109</v>
      </c>
      <c r="I549" s="68">
        <v>35000</v>
      </c>
      <c r="J549" s="68">
        <f>G549*I549</f>
        <v>1750000</v>
      </c>
      <c r="K549" s="119" t="s">
        <v>30</v>
      </c>
      <c r="L549" s="120"/>
      <c r="M549" s="3"/>
    </row>
    <row r="550" spans="1:13">
      <c r="A550" s="109" t="s">
        <v>51</v>
      </c>
      <c r="B550" s="110" t="s">
        <v>52</v>
      </c>
      <c r="C550" s="177"/>
      <c r="D550" s="177"/>
      <c r="E550" s="177"/>
      <c r="F550" s="111"/>
      <c r="G550" s="110">
        <v>0</v>
      </c>
      <c r="H550" s="111" t="s">
        <v>13</v>
      </c>
      <c r="I550" s="112">
        <v>0</v>
      </c>
      <c r="J550" s="112">
        <f>J551</f>
        <v>27310000</v>
      </c>
      <c r="K550" s="113"/>
      <c r="L550" s="114" t="s">
        <v>27</v>
      </c>
      <c r="M550" s="1"/>
    </row>
    <row r="551" spans="1:13">
      <c r="A551" s="115" t="s">
        <v>13</v>
      </c>
      <c r="B551" s="116" t="s">
        <v>375</v>
      </c>
      <c r="C551" s="178"/>
      <c r="D551" s="178"/>
      <c r="E551" s="178"/>
      <c r="F551" s="117"/>
      <c r="G551" s="116">
        <v>1</v>
      </c>
      <c r="H551" s="117" t="s">
        <v>29</v>
      </c>
      <c r="I551" s="118">
        <v>27310000</v>
      </c>
      <c r="J551" s="118">
        <f>G551*I551</f>
        <v>27310000</v>
      </c>
      <c r="K551" s="119" t="s">
        <v>30</v>
      </c>
      <c r="L551" s="120"/>
      <c r="M551" s="3"/>
    </row>
    <row r="552" spans="1:13">
      <c r="A552" s="199" t="s">
        <v>376</v>
      </c>
      <c r="B552" s="200" t="s">
        <v>377</v>
      </c>
      <c r="C552" s="201"/>
      <c r="D552" s="201"/>
      <c r="E552" s="201"/>
      <c r="F552" s="202"/>
      <c r="G552" s="200">
        <v>170</v>
      </c>
      <c r="H552" s="202" t="s">
        <v>378</v>
      </c>
      <c r="I552" s="203">
        <v>0</v>
      </c>
      <c r="J552" s="203">
        <f>J553</f>
        <v>1190000000</v>
      </c>
      <c r="K552" s="204"/>
      <c r="L552" s="205"/>
      <c r="M552" s="34"/>
    </row>
    <row r="553" spans="1:13">
      <c r="A553" s="151" t="s">
        <v>379</v>
      </c>
      <c r="B553" s="152" t="s">
        <v>380</v>
      </c>
      <c r="C553" s="174"/>
      <c r="D553" s="174"/>
      <c r="E553" s="174"/>
      <c r="F553" s="153"/>
      <c r="G553" s="152">
        <v>0</v>
      </c>
      <c r="H553" s="153" t="s">
        <v>13</v>
      </c>
      <c r="I553" s="154">
        <v>0</v>
      </c>
      <c r="J553" s="154">
        <f>J554</f>
        <v>1190000000</v>
      </c>
      <c r="K553" s="155"/>
      <c r="L553" s="175"/>
      <c r="M553" s="42"/>
    </row>
    <row r="554" spans="1:13">
      <c r="A554" s="81" t="s">
        <v>21</v>
      </c>
      <c r="B554" s="82" t="s">
        <v>377</v>
      </c>
      <c r="C554" s="83"/>
      <c r="D554" s="83"/>
      <c r="E554" s="83"/>
      <c r="F554" s="84"/>
      <c r="G554" s="82">
        <v>0</v>
      </c>
      <c r="H554" s="84" t="s">
        <v>13</v>
      </c>
      <c r="I554" s="85">
        <v>0</v>
      </c>
      <c r="J554" s="85">
        <f>J555</f>
        <v>1190000000</v>
      </c>
      <c r="K554" s="86"/>
      <c r="L554" s="87"/>
      <c r="M554" s="50"/>
    </row>
    <row r="555" spans="1:13">
      <c r="A555" s="88" t="s">
        <v>139</v>
      </c>
      <c r="B555" s="89" t="s">
        <v>140</v>
      </c>
      <c r="C555" s="90"/>
      <c r="D555" s="90"/>
      <c r="E555" s="90"/>
      <c r="F555" s="91"/>
      <c r="G555" s="89">
        <v>0</v>
      </c>
      <c r="H555" s="91" t="s">
        <v>13</v>
      </c>
      <c r="I555" s="92">
        <v>0</v>
      </c>
      <c r="J555" s="92">
        <f>SUM(J556:J558)</f>
        <v>1190000000</v>
      </c>
      <c r="K555" s="93"/>
      <c r="L555" s="94" t="s">
        <v>27</v>
      </c>
      <c r="M555" s="1"/>
    </row>
    <row r="556" spans="1:13">
      <c r="A556" s="95" t="s">
        <v>13</v>
      </c>
      <c r="B556" s="96" t="s">
        <v>381</v>
      </c>
      <c r="C556" s="102"/>
      <c r="D556" s="102"/>
      <c r="E556" s="102"/>
      <c r="F556" s="98"/>
      <c r="G556" s="96">
        <v>170</v>
      </c>
      <c r="H556" s="98" t="s">
        <v>142</v>
      </c>
      <c r="I556" s="99">
        <v>1000000</v>
      </c>
      <c r="J556" s="99">
        <f>G556*I556</f>
        <v>170000000</v>
      </c>
      <c r="K556" s="100" t="s">
        <v>30</v>
      </c>
      <c r="L556" s="101"/>
      <c r="M556" s="3"/>
    </row>
    <row r="557" spans="1:13">
      <c r="A557" s="95" t="s">
        <v>13</v>
      </c>
      <c r="B557" s="96" t="s">
        <v>382</v>
      </c>
      <c r="C557" s="102"/>
      <c r="D557" s="102"/>
      <c r="E557" s="102"/>
      <c r="F557" s="98"/>
      <c r="G557" s="96">
        <v>1020</v>
      </c>
      <c r="H557" s="98" t="s">
        <v>142</v>
      </c>
      <c r="I557" s="99">
        <v>600000</v>
      </c>
      <c r="J557" s="99">
        <f>G557*I557</f>
        <v>612000000</v>
      </c>
      <c r="K557" s="100" t="s">
        <v>30</v>
      </c>
      <c r="L557" s="101"/>
      <c r="M557" s="3"/>
    </row>
    <row r="558" spans="1:13">
      <c r="A558" s="95" t="s">
        <v>13</v>
      </c>
      <c r="B558" s="96" t="s">
        <v>383</v>
      </c>
      <c r="C558" s="102"/>
      <c r="D558" s="102"/>
      <c r="E558" s="102"/>
      <c r="F558" s="98"/>
      <c r="G558" s="96">
        <v>170</v>
      </c>
      <c r="H558" s="98" t="s">
        <v>142</v>
      </c>
      <c r="I558" s="99">
        <v>2400000</v>
      </c>
      <c r="J558" s="99">
        <f>G558*I558</f>
        <v>408000000</v>
      </c>
      <c r="K558" s="100" t="s">
        <v>30</v>
      </c>
      <c r="L558" s="101"/>
      <c r="M558" s="3"/>
    </row>
    <row r="559" spans="1:13">
      <c r="A559" s="144" t="s">
        <v>384</v>
      </c>
      <c r="B559" s="145" t="s">
        <v>385</v>
      </c>
      <c r="C559" s="146"/>
      <c r="D559" s="146"/>
      <c r="E559" s="146"/>
      <c r="F559" s="147"/>
      <c r="G559" s="145">
        <v>115</v>
      </c>
      <c r="H559" s="147" t="s">
        <v>386</v>
      </c>
      <c r="I559" s="148">
        <v>0</v>
      </c>
      <c r="J559" s="148">
        <f>J560</f>
        <v>1545159000</v>
      </c>
      <c r="K559" s="149"/>
      <c r="L559" s="150"/>
      <c r="M559" s="34"/>
    </row>
    <row r="560" spans="1:13">
      <c r="A560" s="74" t="s">
        <v>387</v>
      </c>
      <c r="B560" s="213" t="s">
        <v>388</v>
      </c>
      <c r="C560" s="214"/>
      <c r="D560" s="214"/>
      <c r="E560" s="214"/>
      <c r="F560" s="215"/>
      <c r="G560" s="213">
        <v>0</v>
      </c>
      <c r="H560" s="215" t="s">
        <v>13</v>
      </c>
      <c r="I560" s="216">
        <v>0</v>
      </c>
      <c r="J560" s="216">
        <f>J561+J564+J575+J588+J591+J599+J606+J614+J617+J620+J626+J631+J638+J645+J652+J656+J661</f>
        <v>1545159000</v>
      </c>
      <c r="K560" s="79"/>
      <c r="L560" s="80"/>
      <c r="M560" s="217" t="s">
        <v>31</v>
      </c>
    </row>
    <row r="561" spans="1:13">
      <c r="A561" s="218" t="s">
        <v>72</v>
      </c>
      <c r="B561" s="219" t="s">
        <v>73</v>
      </c>
      <c r="C561" s="220"/>
      <c r="D561" s="220"/>
      <c r="E561" s="220"/>
      <c r="F561" s="221"/>
      <c r="G561" s="219">
        <v>0</v>
      </c>
      <c r="H561" s="221" t="s">
        <v>13</v>
      </c>
      <c r="I561" s="222">
        <v>0</v>
      </c>
      <c r="J561" s="222">
        <f>J562</f>
        <v>250000000</v>
      </c>
      <c r="K561" s="223"/>
      <c r="L561" s="224"/>
      <c r="M561" s="50"/>
    </row>
    <row r="562" spans="1:13">
      <c r="A562" s="59" t="s">
        <v>74</v>
      </c>
      <c r="B562" s="60" t="s">
        <v>75</v>
      </c>
      <c r="C562" s="128"/>
      <c r="D562" s="128"/>
      <c r="E562" s="128"/>
      <c r="F562" s="61"/>
      <c r="G562" s="60">
        <v>0</v>
      </c>
      <c r="H562" s="61" t="s">
        <v>13</v>
      </c>
      <c r="I562" s="62">
        <v>0</v>
      </c>
      <c r="J562" s="62">
        <f>J563</f>
        <v>250000000</v>
      </c>
      <c r="K562" s="63"/>
      <c r="L562" s="129" t="s">
        <v>76</v>
      </c>
      <c r="M562" s="1"/>
    </row>
    <row r="563" spans="1:13">
      <c r="A563" s="65" t="s">
        <v>13</v>
      </c>
      <c r="B563" s="66" t="s">
        <v>389</v>
      </c>
      <c r="C563" s="97"/>
      <c r="D563" s="97"/>
      <c r="E563" s="97"/>
      <c r="F563" s="67"/>
      <c r="G563" s="66">
        <v>1</v>
      </c>
      <c r="H563" s="67" t="s">
        <v>29</v>
      </c>
      <c r="I563" s="68">
        <v>250000000</v>
      </c>
      <c r="J563" s="68">
        <f>G563*I563</f>
        <v>250000000</v>
      </c>
      <c r="K563" s="69" t="s">
        <v>30</v>
      </c>
      <c r="L563" s="70"/>
      <c r="M563" s="217" t="s">
        <v>31</v>
      </c>
    </row>
    <row r="564" spans="1:13">
      <c r="A564" s="218" t="s">
        <v>390</v>
      </c>
      <c r="B564" s="219" t="s">
        <v>391</v>
      </c>
      <c r="C564" s="220"/>
      <c r="D564" s="220"/>
      <c r="E564" s="220"/>
      <c r="F564" s="221"/>
      <c r="G564" s="219">
        <v>0</v>
      </c>
      <c r="H564" s="221" t="s">
        <v>13</v>
      </c>
      <c r="I564" s="222">
        <v>0</v>
      </c>
      <c r="J564" s="222">
        <f>J565</f>
        <v>165900000</v>
      </c>
      <c r="K564" s="223"/>
      <c r="L564" s="224"/>
      <c r="M564" s="50"/>
    </row>
    <row r="565" spans="1:13">
      <c r="A565" s="59" t="s">
        <v>392</v>
      </c>
      <c r="B565" s="60" t="s">
        <v>75</v>
      </c>
      <c r="C565" s="128"/>
      <c r="D565" s="128"/>
      <c r="E565" s="128"/>
      <c r="F565" s="61"/>
      <c r="G565" s="60">
        <v>0</v>
      </c>
      <c r="H565" s="61" t="s">
        <v>13</v>
      </c>
      <c r="I565" s="62">
        <v>0</v>
      </c>
      <c r="J565" s="62">
        <f>SUM(J566:J574)</f>
        <v>165900000</v>
      </c>
      <c r="K565" s="63"/>
      <c r="L565" s="64" t="s">
        <v>27</v>
      </c>
      <c r="M565" s="1"/>
    </row>
    <row r="566" spans="1:13">
      <c r="A566" s="65" t="s">
        <v>13</v>
      </c>
      <c r="B566" s="66" t="s">
        <v>393</v>
      </c>
      <c r="C566" s="97"/>
      <c r="D566" s="97"/>
      <c r="E566" s="97"/>
      <c r="F566" s="67"/>
      <c r="G566" s="66">
        <v>2</v>
      </c>
      <c r="H566" s="67" t="s">
        <v>394</v>
      </c>
      <c r="I566" s="68">
        <v>7500000</v>
      </c>
      <c r="J566" s="68">
        <f t="shared" ref="J566:J574" si="2">G566*I566</f>
        <v>15000000</v>
      </c>
      <c r="K566" s="69" t="s">
        <v>30</v>
      </c>
      <c r="L566" s="70"/>
      <c r="M566" s="3"/>
    </row>
    <row r="567" spans="1:13">
      <c r="A567" s="65" t="s">
        <v>13</v>
      </c>
      <c r="B567" s="66" t="s">
        <v>395</v>
      </c>
      <c r="C567" s="97"/>
      <c r="D567" s="97"/>
      <c r="E567" s="97"/>
      <c r="F567" s="67"/>
      <c r="G567" s="66">
        <v>2</v>
      </c>
      <c r="H567" s="67" t="s">
        <v>394</v>
      </c>
      <c r="I567" s="68">
        <v>1500000</v>
      </c>
      <c r="J567" s="68">
        <f t="shared" si="2"/>
        <v>3000000</v>
      </c>
      <c r="K567" s="69" t="s">
        <v>30</v>
      </c>
      <c r="L567" s="70"/>
      <c r="M567" s="3"/>
    </row>
    <row r="568" spans="1:13">
      <c r="A568" s="65" t="s">
        <v>13</v>
      </c>
      <c r="B568" s="66" t="s">
        <v>396</v>
      </c>
      <c r="C568" s="97"/>
      <c r="D568" s="97"/>
      <c r="E568" s="97"/>
      <c r="F568" s="67"/>
      <c r="G568" s="66">
        <v>10</v>
      </c>
      <c r="H568" s="67" t="s">
        <v>394</v>
      </c>
      <c r="I568" s="68">
        <v>8500000</v>
      </c>
      <c r="J568" s="68">
        <f t="shared" si="2"/>
        <v>85000000</v>
      </c>
      <c r="K568" s="69" t="s">
        <v>30</v>
      </c>
      <c r="L568" s="70"/>
      <c r="M568" s="3"/>
    </row>
    <row r="569" spans="1:13">
      <c r="A569" s="65" t="s">
        <v>13</v>
      </c>
      <c r="B569" s="66" t="s">
        <v>397</v>
      </c>
      <c r="C569" s="97"/>
      <c r="D569" s="97"/>
      <c r="E569" s="97"/>
      <c r="F569" s="67"/>
      <c r="G569" s="66">
        <v>1</v>
      </c>
      <c r="H569" s="67" t="s">
        <v>394</v>
      </c>
      <c r="I569" s="68">
        <v>15000000</v>
      </c>
      <c r="J569" s="68">
        <f t="shared" si="2"/>
        <v>15000000</v>
      </c>
      <c r="K569" s="69" t="s">
        <v>30</v>
      </c>
      <c r="L569" s="70"/>
      <c r="M569" s="3"/>
    </row>
    <row r="570" spans="1:13">
      <c r="A570" s="65" t="s">
        <v>13</v>
      </c>
      <c r="B570" s="66" t="s">
        <v>398</v>
      </c>
      <c r="C570" s="97"/>
      <c r="D570" s="97"/>
      <c r="E570" s="97"/>
      <c r="F570" s="67"/>
      <c r="G570" s="66">
        <v>1</v>
      </c>
      <c r="H570" s="67" t="s">
        <v>394</v>
      </c>
      <c r="I570" s="68">
        <v>900000</v>
      </c>
      <c r="J570" s="68">
        <f t="shared" si="2"/>
        <v>900000</v>
      </c>
      <c r="K570" s="69" t="s">
        <v>30</v>
      </c>
      <c r="L570" s="70"/>
      <c r="M570" s="3"/>
    </row>
    <row r="571" spans="1:13">
      <c r="A571" s="65" t="s">
        <v>13</v>
      </c>
      <c r="B571" s="66" t="s">
        <v>399</v>
      </c>
      <c r="C571" s="97"/>
      <c r="D571" s="97"/>
      <c r="E571" s="97"/>
      <c r="F571" s="67"/>
      <c r="G571" s="66">
        <v>1</v>
      </c>
      <c r="H571" s="67" t="s">
        <v>394</v>
      </c>
      <c r="I571" s="68">
        <v>25000000</v>
      </c>
      <c r="J571" s="68">
        <f t="shared" si="2"/>
        <v>25000000</v>
      </c>
      <c r="K571" s="69" t="s">
        <v>30</v>
      </c>
      <c r="L571" s="70"/>
      <c r="M571" s="3"/>
    </row>
    <row r="572" spans="1:13">
      <c r="A572" s="65" t="s">
        <v>13</v>
      </c>
      <c r="B572" s="66" t="s">
        <v>400</v>
      </c>
      <c r="C572" s="97"/>
      <c r="D572" s="97"/>
      <c r="E572" s="97"/>
      <c r="F572" s="67"/>
      <c r="G572" s="66">
        <v>2</v>
      </c>
      <c r="H572" s="67" t="s">
        <v>394</v>
      </c>
      <c r="I572" s="68">
        <v>1000000</v>
      </c>
      <c r="J572" s="68">
        <f t="shared" si="2"/>
        <v>2000000</v>
      </c>
      <c r="K572" s="69" t="s">
        <v>30</v>
      </c>
      <c r="L572" s="70"/>
      <c r="M572" s="3"/>
    </row>
    <row r="573" spans="1:13">
      <c r="A573" s="65" t="s">
        <v>13</v>
      </c>
      <c r="B573" s="66" t="s">
        <v>401</v>
      </c>
      <c r="C573" s="97"/>
      <c r="D573" s="97"/>
      <c r="E573" s="97"/>
      <c r="F573" s="67"/>
      <c r="G573" s="66">
        <v>1</v>
      </c>
      <c r="H573" s="67" t="s">
        <v>394</v>
      </c>
      <c r="I573" s="68">
        <v>10000000</v>
      </c>
      <c r="J573" s="68">
        <f t="shared" si="2"/>
        <v>10000000</v>
      </c>
      <c r="K573" s="69" t="s">
        <v>30</v>
      </c>
      <c r="L573" s="70"/>
      <c r="M573" s="3"/>
    </row>
    <row r="574" spans="1:13">
      <c r="A574" s="65" t="s">
        <v>13</v>
      </c>
      <c r="B574" s="66" t="s">
        <v>402</v>
      </c>
      <c r="C574" s="97"/>
      <c r="D574" s="97"/>
      <c r="E574" s="97"/>
      <c r="F574" s="67"/>
      <c r="G574" s="66">
        <v>1</v>
      </c>
      <c r="H574" s="67" t="s">
        <v>394</v>
      </c>
      <c r="I574" s="68">
        <v>10000000</v>
      </c>
      <c r="J574" s="68">
        <f t="shared" si="2"/>
        <v>10000000</v>
      </c>
      <c r="K574" s="69" t="s">
        <v>30</v>
      </c>
      <c r="L574" s="70"/>
      <c r="M574" s="3"/>
    </row>
    <row r="575" spans="1:13">
      <c r="A575" s="225" t="s">
        <v>403</v>
      </c>
      <c r="B575" s="226" t="s">
        <v>404</v>
      </c>
      <c r="C575" s="227"/>
      <c r="D575" s="227"/>
      <c r="E575" s="227"/>
      <c r="F575" s="228"/>
      <c r="G575" s="226">
        <v>0</v>
      </c>
      <c r="H575" s="228" t="s">
        <v>13</v>
      </c>
      <c r="I575" s="229">
        <v>0</v>
      </c>
      <c r="J575" s="229">
        <f>J576+J585</f>
        <v>63544000</v>
      </c>
      <c r="K575" s="230"/>
      <c r="L575" s="231"/>
      <c r="M575" s="50"/>
    </row>
    <row r="576" spans="1:13">
      <c r="A576" s="232" t="s">
        <v>392</v>
      </c>
      <c r="B576" s="233" t="s">
        <v>75</v>
      </c>
      <c r="C576" s="234"/>
      <c r="D576" s="234"/>
      <c r="E576" s="234"/>
      <c r="F576" s="235"/>
      <c r="G576" s="233">
        <v>0</v>
      </c>
      <c r="H576" s="235" t="s">
        <v>13</v>
      </c>
      <c r="I576" s="236">
        <v>0</v>
      </c>
      <c r="J576" s="236">
        <f>SUM(J577:J584)</f>
        <v>62494000</v>
      </c>
      <c r="K576" s="237"/>
      <c r="L576" s="238" t="s">
        <v>27</v>
      </c>
      <c r="M576" s="1"/>
    </row>
    <row r="577" spans="1:13">
      <c r="A577" s="239" t="s">
        <v>13</v>
      </c>
      <c r="B577" s="240" t="s">
        <v>405</v>
      </c>
      <c r="C577" s="241"/>
      <c r="D577" s="241"/>
      <c r="E577" s="241"/>
      <c r="F577" s="242"/>
      <c r="G577" s="240">
        <v>6</v>
      </c>
      <c r="H577" s="242" t="s">
        <v>394</v>
      </c>
      <c r="I577" s="243">
        <v>1110000</v>
      </c>
      <c r="J577" s="243">
        <f t="shared" ref="J577:J587" si="3">G577*I577</f>
        <v>6660000</v>
      </c>
      <c r="K577" s="244" t="s">
        <v>30</v>
      </c>
      <c r="L577" s="245"/>
      <c r="M577" s="3"/>
    </row>
    <row r="578" spans="1:13">
      <c r="A578" s="239" t="s">
        <v>13</v>
      </c>
      <c r="B578" s="240" t="s">
        <v>406</v>
      </c>
      <c r="C578" s="241"/>
      <c r="D578" s="241"/>
      <c r="E578" s="241"/>
      <c r="F578" s="242"/>
      <c r="G578" s="240">
        <v>1</v>
      </c>
      <c r="H578" s="242" t="s">
        <v>394</v>
      </c>
      <c r="I578" s="243">
        <v>500000</v>
      </c>
      <c r="J578" s="243">
        <f t="shared" si="3"/>
        <v>500000</v>
      </c>
      <c r="K578" s="244" t="s">
        <v>30</v>
      </c>
      <c r="L578" s="245"/>
      <c r="M578" s="3"/>
    </row>
    <row r="579" spans="1:13">
      <c r="A579" s="239" t="s">
        <v>13</v>
      </c>
      <c r="B579" s="240" t="s">
        <v>407</v>
      </c>
      <c r="C579" s="241"/>
      <c r="D579" s="241"/>
      <c r="E579" s="241"/>
      <c r="F579" s="242"/>
      <c r="G579" s="240">
        <v>1</v>
      </c>
      <c r="H579" s="242" t="s">
        <v>394</v>
      </c>
      <c r="I579" s="243">
        <v>4530000</v>
      </c>
      <c r="J579" s="243">
        <f t="shared" si="3"/>
        <v>4530000</v>
      </c>
      <c r="K579" s="244" t="s">
        <v>30</v>
      </c>
      <c r="L579" s="245"/>
      <c r="M579" s="3"/>
    </row>
    <row r="580" spans="1:13">
      <c r="A580" s="239" t="s">
        <v>13</v>
      </c>
      <c r="B580" s="240" t="s">
        <v>408</v>
      </c>
      <c r="C580" s="241"/>
      <c r="D580" s="241"/>
      <c r="E580" s="241"/>
      <c r="F580" s="242"/>
      <c r="G580" s="240">
        <v>1</v>
      </c>
      <c r="H580" s="242" t="s">
        <v>394</v>
      </c>
      <c r="I580" s="243">
        <v>15900000</v>
      </c>
      <c r="J580" s="243">
        <f t="shared" si="3"/>
        <v>15900000</v>
      </c>
      <c r="K580" s="244" t="s">
        <v>30</v>
      </c>
      <c r="L580" s="245"/>
      <c r="M580" s="3"/>
    </row>
    <row r="581" spans="1:13">
      <c r="A581" s="239" t="s">
        <v>13</v>
      </c>
      <c r="B581" s="240" t="s">
        <v>393</v>
      </c>
      <c r="C581" s="241"/>
      <c r="D581" s="241"/>
      <c r="E581" s="241"/>
      <c r="F581" s="242"/>
      <c r="G581" s="240">
        <v>5</v>
      </c>
      <c r="H581" s="242" t="s">
        <v>394</v>
      </c>
      <c r="I581" s="243">
        <v>4700000</v>
      </c>
      <c r="J581" s="243">
        <f t="shared" si="3"/>
        <v>23500000</v>
      </c>
      <c r="K581" s="244" t="s">
        <v>30</v>
      </c>
      <c r="L581" s="245"/>
      <c r="M581" s="3"/>
    </row>
    <row r="582" spans="1:13">
      <c r="A582" s="239" t="s">
        <v>13</v>
      </c>
      <c r="B582" s="240" t="s">
        <v>409</v>
      </c>
      <c r="C582" s="241"/>
      <c r="D582" s="241"/>
      <c r="E582" s="241"/>
      <c r="F582" s="242"/>
      <c r="G582" s="240">
        <v>1</v>
      </c>
      <c r="H582" s="242" t="s">
        <v>394</v>
      </c>
      <c r="I582" s="243">
        <v>1240000</v>
      </c>
      <c r="J582" s="243">
        <f t="shared" si="3"/>
        <v>1240000</v>
      </c>
      <c r="K582" s="244" t="s">
        <v>30</v>
      </c>
      <c r="L582" s="245"/>
      <c r="M582" s="3"/>
    </row>
    <row r="583" spans="1:13">
      <c r="A583" s="239" t="s">
        <v>13</v>
      </c>
      <c r="B583" s="240" t="s">
        <v>410</v>
      </c>
      <c r="C583" s="241"/>
      <c r="D583" s="241"/>
      <c r="E583" s="241"/>
      <c r="F583" s="242"/>
      <c r="G583" s="240">
        <v>12</v>
      </c>
      <c r="H583" s="242" t="s">
        <v>394</v>
      </c>
      <c r="I583" s="243">
        <v>772000</v>
      </c>
      <c r="J583" s="243">
        <f t="shared" si="3"/>
        <v>9264000</v>
      </c>
      <c r="K583" s="244" t="s">
        <v>30</v>
      </c>
      <c r="L583" s="245"/>
      <c r="M583" s="3"/>
    </row>
    <row r="584" spans="1:13">
      <c r="A584" s="239" t="s">
        <v>13</v>
      </c>
      <c r="B584" s="240" t="s">
        <v>398</v>
      </c>
      <c r="C584" s="241"/>
      <c r="D584" s="241"/>
      <c r="E584" s="241"/>
      <c r="F584" s="242"/>
      <c r="G584" s="240">
        <v>1</v>
      </c>
      <c r="H584" s="242" t="s">
        <v>394</v>
      </c>
      <c r="I584" s="243">
        <v>900000</v>
      </c>
      <c r="J584" s="243">
        <f t="shared" si="3"/>
        <v>900000</v>
      </c>
      <c r="K584" s="244" t="s">
        <v>30</v>
      </c>
      <c r="L584" s="245"/>
      <c r="M584" s="3"/>
    </row>
    <row r="585" spans="1:13">
      <c r="A585" s="59" t="s">
        <v>411</v>
      </c>
      <c r="B585" s="60" t="s">
        <v>412</v>
      </c>
      <c r="C585" s="128"/>
      <c r="D585" s="128"/>
      <c r="E585" s="128"/>
      <c r="F585" s="61"/>
      <c r="G585" s="60">
        <v>0</v>
      </c>
      <c r="H585" s="61" t="s">
        <v>13</v>
      </c>
      <c r="I585" s="62">
        <v>0</v>
      </c>
      <c r="J585" s="62">
        <f>SUM(J586:J587)</f>
        <v>1050000</v>
      </c>
      <c r="K585" s="63"/>
      <c r="L585" s="64" t="s">
        <v>27</v>
      </c>
      <c r="M585" s="1"/>
    </row>
    <row r="586" spans="1:13">
      <c r="A586" s="65" t="s">
        <v>13</v>
      </c>
      <c r="B586" s="66" t="s">
        <v>413</v>
      </c>
      <c r="C586" s="97"/>
      <c r="D586" s="97"/>
      <c r="E586" s="97"/>
      <c r="F586" s="67"/>
      <c r="G586" s="66">
        <v>1</v>
      </c>
      <c r="H586" s="67" t="s">
        <v>394</v>
      </c>
      <c r="I586" s="68">
        <v>300000</v>
      </c>
      <c r="J586" s="68">
        <f t="shared" si="3"/>
        <v>300000</v>
      </c>
      <c r="K586" s="69" t="s">
        <v>30</v>
      </c>
      <c r="L586" s="70"/>
      <c r="M586" s="3"/>
    </row>
    <row r="587" spans="1:13">
      <c r="A587" s="65" t="s">
        <v>13</v>
      </c>
      <c r="B587" s="66" t="s">
        <v>414</v>
      </c>
      <c r="C587" s="97"/>
      <c r="D587" s="97"/>
      <c r="E587" s="97"/>
      <c r="F587" s="67"/>
      <c r="G587" s="66">
        <v>1</v>
      </c>
      <c r="H587" s="67" t="s">
        <v>394</v>
      </c>
      <c r="I587" s="68">
        <v>750000</v>
      </c>
      <c r="J587" s="68">
        <f t="shared" si="3"/>
        <v>750000</v>
      </c>
      <c r="K587" s="69" t="s">
        <v>30</v>
      </c>
      <c r="L587" s="70"/>
      <c r="M587" s="3"/>
    </row>
    <row r="588" spans="1:13">
      <c r="A588" s="225" t="s">
        <v>415</v>
      </c>
      <c r="B588" s="226" t="s">
        <v>416</v>
      </c>
      <c r="C588" s="227"/>
      <c r="D588" s="227"/>
      <c r="E588" s="227"/>
      <c r="F588" s="228"/>
      <c r="G588" s="226">
        <v>0</v>
      </c>
      <c r="H588" s="228" t="s">
        <v>13</v>
      </c>
      <c r="I588" s="229">
        <v>0</v>
      </c>
      <c r="J588" s="229">
        <f>J589</f>
        <v>50000000</v>
      </c>
      <c r="K588" s="230"/>
      <c r="L588" s="231"/>
      <c r="M588" s="50"/>
    </row>
    <row r="589" spans="1:13">
      <c r="A589" s="232" t="s">
        <v>392</v>
      </c>
      <c r="B589" s="233" t="s">
        <v>75</v>
      </c>
      <c r="C589" s="234"/>
      <c r="D589" s="234"/>
      <c r="E589" s="234"/>
      <c r="F589" s="235"/>
      <c r="G589" s="233">
        <v>0</v>
      </c>
      <c r="H589" s="235" t="s">
        <v>13</v>
      </c>
      <c r="I589" s="236">
        <v>0</v>
      </c>
      <c r="J589" s="236">
        <f>J590</f>
        <v>50000000</v>
      </c>
      <c r="K589" s="237"/>
      <c r="L589" s="238" t="s">
        <v>27</v>
      </c>
      <c r="M589" s="1"/>
    </row>
    <row r="590" spans="1:13">
      <c r="A590" s="239" t="s">
        <v>13</v>
      </c>
      <c r="B590" s="240" t="s">
        <v>389</v>
      </c>
      <c r="C590" s="241"/>
      <c r="D590" s="241"/>
      <c r="E590" s="241"/>
      <c r="F590" s="242"/>
      <c r="G590" s="240">
        <v>1</v>
      </c>
      <c r="H590" s="242" t="s">
        <v>29</v>
      </c>
      <c r="I590" s="243">
        <v>50000000</v>
      </c>
      <c r="J590" s="243">
        <f>G590*I590</f>
        <v>50000000</v>
      </c>
      <c r="K590" s="244" t="s">
        <v>30</v>
      </c>
      <c r="L590" s="245"/>
      <c r="M590" s="3"/>
    </row>
    <row r="591" spans="1:13">
      <c r="A591" s="218" t="s">
        <v>417</v>
      </c>
      <c r="B591" s="219" t="s">
        <v>418</v>
      </c>
      <c r="C591" s="220"/>
      <c r="D591" s="220"/>
      <c r="E591" s="220"/>
      <c r="F591" s="221"/>
      <c r="G591" s="219">
        <v>0</v>
      </c>
      <c r="H591" s="221" t="s">
        <v>13</v>
      </c>
      <c r="I591" s="222">
        <v>0</v>
      </c>
      <c r="J591" s="222">
        <f>J592</f>
        <v>57700000</v>
      </c>
      <c r="K591" s="223"/>
      <c r="L591" s="224"/>
      <c r="M591" s="50"/>
    </row>
    <row r="592" spans="1:13">
      <c r="A592" s="59" t="s">
        <v>392</v>
      </c>
      <c r="B592" s="60" t="s">
        <v>75</v>
      </c>
      <c r="C592" s="128"/>
      <c r="D592" s="128"/>
      <c r="E592" s="128"/>
      <c r="F592" s="61"/>
      <c r="G592" s="60">
        <v>0</v>
      </c>
      <c r="H592" s="61" t="s">
        <v>13</v>
      </c>
      <c r="I592" s="62">
        <v>0</v>
      </c>
      <c r="J592" s="62">
        <f>SUM(J593:J598)</f>
        <v>57700000</v>
      </c>
      <c r="K592" s="63"/>
      <c r="L592" s="64" t="s">
        <v>27</v>
      </c>
      <c r="M592" s="1"/>
    </row>
    <row r="593" spans="1:13">
      <c r="A593" s="65" t="s">
        <v>13</v>
      </c>
      <c r="B593" s="66" t="s">
        <v>398</v>
      </c>
      <c r="C593" s="97"/>
      <c r="D593" s="97"/>
      <c r="E593" s="97"/>
      <c r="F593" s="67"/>
      <c r="G593" s="66">
        <v>2</v>
      </c>
      <c r="H593" s="67" t="s">
        <v>394</v>
      </c>
      <c r="I593" s="68">
        <v>1000000</v>
      </c>
      <c r="J593" s="68">
        <f t="shared" ref="J593:J598" si="4">G593*I593</f>
        <v>2000000</v>
      </c>
      <c r="K593" s="69" t="s">
        <v>30</v>
      </c>
      <c r="L593" s="70"/>
      <c r="M593" s="3"/>
    </row>
    <row r="594" spans="1:13">
      <c r="A594" s="65" t="s">
        <v>13</v>
      </c>
      <c r="B594" s="66" t="s">
        <v>419</v>
      </c>
      <c r="C594" s="97"/>
      <c r="D594" s="97"/>
      <c r="E594" s="97"/>
      <c r="F594" s="67"/>
      <c r="G594" s="66">
        <v>2</v>
      </c>
      <c r="H594" s="67" t="s">
        <v>394</v>
      </c>
      <c r="I594" s="68">
        <v>1600000</v>
      </c>
      <c r="J594" s="68">
        <f t="shared" si="4"/>
        <v>3200000</v>
      </c>
      <c r="K594" s="69" t="s">
        <v>30</v>
      </c>
      <c r="L594" s="70"/>
      <c r="M594" s="3"/>
    </row>
    <row r="595" spans="1:13">
      <c r="A595" s="65" t="s">
        <v>13</v>
      </c>
      <c r="B595" s="66" t="s">
        <v>420</v>
      </c>
      <c r="C595" s="97"/>
      <c r="D595" s="97"/>
      <c r="E595" s="97"/>
      <c r="F595" s="67"/>
      <c r="G595" s="66">
        <v>1</v>
      </c>
      <c r="H595" s="67" t="s">
        <v>394</v>
      </c>
      <c r="I595" s="68">
        <v>5500000</v>
      </c>
      <c r="J595" s="68">
        <f t="shared" si="4"/>
        <v>5500000</v>
      </c>
      <c r="K595" s="69" t="s">
        <v>30</v>
      </c>
      <c r="L595" s="70"/>
      <c r="M595" s="3"/>
    </row>
    <row r="596" spans="1:13">
      <c r="A596" s="65" t="s">
        <v>13</v>
      </c>
      <c r="B596" s="66" t="s">
        <v>410</v>
      </c>
      <c r="C596" s="97"/>
      <c r="D596" s="97"/>
      <c r="E596" s="97"/>
      <c r="F596" s="67"/>
      <c r="G596" s="66">
        <v>4</v>
      </c>
      <c r="H596" s="67" t="s">
        <v>394</v>
      </c>
      <c r="I596" s="68">
        <v>1750000</v>
      </c>
      <c r="J596" s="68">
        <f t="shared" si="4"/>
        <v>7000000</v>
      </c>
      <c r="K596" s="69" t="s">
        <v>30</v>
      </c>
      <c r="L596" s="70"/>
      <c r="M596" s="3"/>
    </row>
    <row r="597" spans="1:13">
      <c r="A597" s="65" t="s">
        <v>13</v>
      </c>
      <c r="B597" s="66" t="s">
        <v>393</v>
      </c>
      <c r="C597" s="97"/>
      <c r="D597" s="97"/>
      <c r="E597" s="97"/>
      <c r="F597" s="67"/>
      <c r="G597" s="66">
        <v>4</v>
      </c>
      <c r="H597" s="67" t="s">
        <v>394</v>
      </c>
      <c r="I597" s="68">
        <v>7500000</v>
      </c>
      <c r="J597" s="68">
        <f t="shared" si="4"/>
        <v>30000000</v>
      </c>
      <c r="K597" s="69" t="s">
        <v>30</v>
      </c>
      <c r="L597" s="70"/>
      <c r="M597" s="3"/>
    </row>
    <row r="598" spans="1:13">
      <c r="A598" s="65" t="s">
        <v>13</v>
      </c>
      <c r="B598" s="66" t="s">
        <v>401</v>
      </c>
      <c r="C598" s="97"/>
      <c r="D598" s="97"/>
      <c r="E598" s="97"/>
      <c r="F598" s="67"/>
      <c r="G598" s="66">
        <v>1</v>
      </c>
      <c r="H598" s="67" t="s">
        <v>394</v>
      </c>
      <c r="I598" s="68">
        <v>10000000</v>
      </c>
      <c r="J598" s="68">
        <f t="shared" si="4"/>
        <v>10000000</v>
      </c>
      <c r="K598" s="69" t="s">
        <v>30</v>
      </c>
      <c r="L598" s="70"/>
      <c r="M598" s="3"/>
    </row>
    <row r="599" spans="1:13">
      <c r="A599" s="225" t="s">
        <v>421</v>
      </c>
      <c r="B599" s="226" t="s">
        <v>422</v>
      </c>
      <c r="C599" s="227"/>
      <c r="D599" s="227"/>
      <c r="E599" s="227"/>
      <c r="F599" s="228"/>
      <c r="G599" s="226">
        <v>0</v>
      </c>
      <c r="H599" s="228" t="s">
        <v>13</v>
      </c>
      <c r="I599" s="229">
        <v>0</v>
      </c>
      <c r="J599" s="229">
        <f>J600</f>
        <v>28244000</v>
      </c>
      <c r="K599" s="230"/>
      <c r="L599" s="231"/>
      <c r="M599" s="50"/>
    </row>
    <row r="600" spans="1:13">
      <c r="A600" s="232" t="s">
        <v>392</v>
      </c>
      <c r="B600" s="233" t="s">
        <v>75</v>
      </c>
      <c r="C600" s="234"/>
      <c r="D600" s="234"/>
      <c r="E600" s="234"/>
      <c r="F600" s="235"/>
      <c r="G600" s="233">
        <v>0</v>
      </c>
      <c r="H600" s="235" t="s">
        <v>13</v>
      </c>
      <c r="I600" s="236">
        <v>0</v>
      </c>
      <c r="J600" s="236">
        <f>SUM(J601:J605)</f>
        <v>28244000</v>
      </c>
      <c r="K600" s="237"/>
      <c r="L600" s="238" t="s">
        <v>27</v>
      </c>
      <c r="M600" s="1"/>
    </row>
    <row r="601" spans="1:13">
      <c r="A601" s="239" t="s">
        <v>13</v>
      </c>
      <c r="B601" s="240" t="s">
        <v>395</v>
      </c>
      <c r="C601" s="241"/>
      <c r="D601" s="241"/>
      <c r="E601" s="241"/>
      <c r="F601" s="242"/>
      <c r="G601" s="240">
        <v>2</v>
      </c>
      <c r="H601" s="242" t="s">
        <v>394</v>
      </c>
      <c r="I601" s="243">
        <v>3775000</v>
      </c>
      <c r="J601" s="243">
        <f>G601*I601</f>
        <v>7550000</v>
      </c>
      <c r="K601" s="244" t="s">
        <v>30</v>
      </c>
      <c r="L601" s="245"/>
      <c r="M601" s="3"/>
    </row>
    <row r="602" spans="1:13">
      <c r="A602" s="239" t="s">
        <v>13</v>
      </c>
      <c r="B602" s="240" t="s">
        <v>423</v>
      </c>
      <c r="C602" s="241"/>
      <c r="D602" s="241"/>
      <c r="E602" s="241"/>
      <c r="F602" s="242"/>
      <c r="G602" s="240">
        <v>1</v>
      </c>
      <c r="H602" s="242" t="s">
        <v>394</v>
      </c>
      <c r="I602" s="243">
        <v>4050000</v>
      </c>
      <c r="J602" s="243">
        <f>G602*I602</f>
        <v>4050000</v>
      </c>
      <c r="K602" s="244" t="s">
        <v>30</v>
      </c>
      <c r="L602" s="245"/>
      <c r="M602" s="3"/>
    </row>
    <row r="603" spans="1:13">
      <c r="A603" s="239" t="s">
        <v>13</v>
      </c>
      <c r="B603" s="240" t="s">
        <v>424</v>
      </c>
      <c r="C603" s="241"/>
      <c r="D603" s="241"/>
      <c r="E603" s="241"/>
      <c r="F603" s="242"/>
      <c r="G603" s="240">
        <v>1</v>
      </c>
      <c r="H603" s="242" t="s">
        <v>394</v>
      </c>
      <c r="I603" s="243">
        <v>3245000</v>
      </c>
      <c r="J603" s="243">
        <f>G603*I603</f>
        <v>3245000</v>
      </c>
      <c r="K603" s="244" t="s">
        <v>30</v>
      </c>
      <c r="L603" s="245"/>
      <c r="M603" s="3"/>
    </row>
    <row r="604" spans="1:13">
      <c r="A604" s="239" t="s">
        <v>13</v>
      </c>
      <c r="B604" s="240" t="s">
        <v>425</v>
      </c>
      <c r="C604" s="241"/>
      <c r="D604" s="241"/>
      <c r="E604" s="241"/>
      <c r="F604" s="242"/>
      <c r="G604" s="240">
        <v>1</v>
      </c>
      <c r="H604" s="242" t="s">
        <v>394</v>
      </c>
      <c r="I604" s="243">
        <v>4999000</v>
      </c>
      <c r="J604" s="243">
        <f>G604*I604</f>
        <v>4999000</v>
      </c>
      <c r="K604" s="244" t="s">
        <v>30</v>
      </c>
      <c r="L604" s="245"/>
      <c r="M604" s="3"/>
    </row>
    <row r="605" spans="1:13">
      <c r="A605" s="239" t="s">
        <v>13</v>
      </c>
      <c r="B605" s="240" t="s">
        <v>393</v>
      </c>
      <c r="C605" s="241"/>
      <c r="D605" s="241"/>
      <c r="E605" s="241"/>
      <c r="F605" s="242"/>
      <c r="G605" s="240">
        <v>2</v>
      </c>
      <c r="H605" s="242" t="s">
        <v>394</v>
      </c>
      <c r="I605" s="243">
        <v>4200000</v>
      </c>
      <c r="J605" s="243">
        <f>G605*I605</f>
        <v>8400000</v>
      </c>
      <c r="K605" s="244" t="s">
        <v>30</v>
      </c>
      <c r="L605" s="245"/>
      <c r="M605" s="3"/>
    </row>
    <row r="606" spans="1:13">
      <c r="A606" s="218" t="s">
        <v>426</v>
      </c>
      <c r="B606" s="219" t="s">
        <v>22</v>
      </c>
      <c r="C606" s="220"/>
      <c r="D606" s="220"/>
      <c r="E606" s="220"/>
      <c r="F606" s="221"/>
      <c r="G606" s="219">
        <v>0</v>
      </c>
      <c r="H606" s="221" t="s">
        <v>13</v>
      </c>
      <c r="I606" s="222">
        <v>0</v>
      </c>
      <c r="J606" s="222">
        <f>J607</f>
        <v>137110000</v>
      </c>
      <c r="K606" s="223"/>
      <c r="L606" s="224"/>
      <c r="M606" s="50"/>
    </row>
    <row r="607" spans="1:13">
      <c r="A607" s="59" t="s">
        <v>392</v>
      </c>
      <c r="B607" s="60" t="s">
        <v>75</v>
      </c>
      <c r="C607" s="128"/>
      <c r="D607" s="128"/>
      <c r="E607" s="128"/>
      <c r="F607" s="61"/>
      <c r="G607" s="60">
        <v>0</v>
      </c>
      <c r="H607" s="61" t="s">
        <v>13</v>
      </c>
      <c r="I607" s="62">
        <v>0</v>
      </c>
      <c r="J607" s="62">
        <f>SUM(J608:J613)</f>
        <v>137110000</v>
      </c>
      <c r="K607" s="63"/>
      <c r="L607" s="64" t="s">
        <v>27</v>
      </c>
      <c r="M607" s="1"/>
    </row>
    <row r="608" spans="1:13">
      <c r="A608" s="65" t="s">
        <v>13</v>
      </c>
      <c r="B608" s="66" t="s">
        <v>393</v>
      </c>
      <c r="C608" s="97"/>
      <c r="D608" s="97"/>
      <c r="E608" s="97"/>
      <c r="F608" s="67"/>
      <c r="G608" s="66">
        <v>10</v>
      </c>
      <c r="H608" s="67" t="s">
        <v>394</v>
      </c>
      <c r="I608" s="68">
        <v>6000000</v>
      </c>
      <c r="J608" s="68">
        <f t="shared" ref="J608:J613" si="5">G608*I608</f>
        <v>60000000</v>
      </c>
      <c r="K608" s="69" t="s">
        <v>30</v>
      </c>
      <c r="L608" s="70"/>
      <c r="M608" s="3"/>
    </row>
    <row r="609" spans="1:13">
      <c r="A609" s="65" t="s">
        <v>13</v>
      </c>
      <c r="B609" s="66" t="s">
        <v>427</v>
      </c>
      <c r="C609" s="97"/>
      <c r="D609" s="97"/>
      <c r="E609" s="97"/>
      <c r="F609" s="67"/>
      <c r="G609" s="66">
        <v>1</v>
      </c>
      <c r="H609" s="67" t="s">
        <v>394</v>
      </c>
      <c r="I609" s="68">
        <v>28000000</v>
      </c>
      <c r="J609" s="68">
        <f t="shared" si="5"/>
        <v>28000000</v>
      </c>
      <c r="K609" s="69" t="s">
        <v>30</v>
      </c>
      <c r="L609" s="70"/>
      <c r="M609" s="3"/>
    </row>
    <row r="610" spans="1:13">
      <c r="A610" s="65" t="s">
        <v>13</v>
      </c>
      <c r="B610" s="66" t="s">
        <v>428</v>
      </c>
      <c r="C610" s="97"/>
      <c r="D610" s="97"/>
      <c r="E610" s="97"/>
      <c r="F610" s="67"/>
      <c r="G610" s="66">
        <v>2</v>
      </c>
      <c r="H610" s="67" t="s">
        <v>394</v>
      </c>
      <c r="I610" s="68">
        <v>1680000</v>
      </c>
      <c r="J610" s="68">
        <f t="shared" si="5"/>
        <v>3360000</v>
      </c>
      <c r="K610" s="69" t="s">
        <v>30</v>
      </c>
      <c r="L610" s="70"/>
      <c r="M610" s="3"/>
    </row>
    <row r="611" spans="1:13">
      <c r="A611" s="65" t="s">
        <v>13</v>
      </c>
      <c r="B611" s="66" t="s">
        <v>429</v>
      </c>
      <c r="C611" s="97"/>
      <c r="D611" s="97"/>
      <c r="E611" s="97"/>
      <c r="F611" s="67"/>
      <c r="G611" s="66">
        <v>1</v>
      </c>
      <c r="H611" s="67" t="s">
        <v>394</v>
      </c>
      <c r="I611" s="68">
        <v>20000000</v>
      </c>
      <c r="J611" s="68">
        <f t="shared" si="5"/>
        <v>20000000</v>
      </c>
      <c r="K611" s="69" t="s">
        <v>30</v>
      </c>
      <c r="L611" s="70"/>
      <c r="M611" s="3"/>
    </row>
    <row r="612" spans="1:13">
      <c r="A612" s="65" t="s">
        <v>13</v>
      </c>
      <c r="B612" s="66" t="s">
        <v>395</v>
      </c>
      <c r="C612" s="97"/>
      <c r="D612" s="97"/>
      <c r="E612" s="97"/>
      <c r="F612" s="67"/>
      <c r="G612" s="66">
        <v>1</v>
      </c>
      <c r="H612" s="67" t="s">
        <v>394</v>
      </c>
      <c r="I612" s="68">
        <v>5750000</v>
      </c>
      <c r="J612" s="68">
        <f t="shared" si="5"/>
        <v>5750000</v>
      </c>
      <c r="K612" s="69" t="s">
        <v>30</v>
      </c>
      <c r="L612" s="70"/>
      <c r="M612" s="3"/>
    </row>
    <row r="613" spans="1:13">
      <c r="A613" s="65" t="s">
        <v>13</v>
      </c>
      <c r="B613" s="66" t="s">
        <v>420</v>
      </c>
      <c r="C613" s="97"/>
      <c r="D613" s="97"/>
      <c r="E613" s="97"/>
      <c r="F613" s="67"/>
      <c r="G613" s="66">
        <v>1</v>
      </c>
      <c r="H613" s="67" t="s">
        <v>394</v>
      </c>
      <c r="I613" s="68">
        <v>20000000</v>
      </c>
      <c r="J613" s="68">
        <f t="shared" si="5"/>
        <v>20000000</v>
      </c>
      <c r="K613" s="69" t="s">
        <v>30</v>
      </c>
      <c r="L613" s="70"/>
      <c r="M613" s="3"/>
    </row>
    <row r="614" spans="1:13">
      <c r="A614" s="225" t="s">
        <v>430</v>
      </c>
      <c r="B614" s="226" t="s">
        <v>431</v>
      </c>
      <c r="C614" s="227"/>
      <c r="D614" s="227"/>
      <c r="E614" s="227"/>
      <c r="F614" s="228"/>
      <c r="G614" s="226">
        <v>0</v>
      </c>
      <c r="H614" s="228" t="s">
        <v>13</v>
      </c>
      <c r="I614" s="229">
        <v>0</v>
      </c>
      <c r="J614" s="229">
        <f>J615</f>
        <v>19000000</v>
      </c>
      <c r="K614" s="230"/>
      <c r="L614" s="231"/>
      <c r="M614" s="50"/>
    </row>
    <row r="615" spans="1:13">
      <c r="A615" s="232" t="s">
        <v>392</v>
      </c>
      <c r="B615" s="233" t="s">
        <v>75</v>
      </c>
      <c r="C615" s="234"/>
      <c r="D615" s="234"/>
      <c r="E615" s="234"/>
      <c r="F615" s="235"/>
      <c r="G615" s="233">
        <v>0</v>
      </c>
      <c r="H615" s="235" t="s">
        <v>13</v>
      </c>
      <c r="I615" s="236">
        <v>0</v>
      </c>
      <c r="J615" s="236">
        <f>J616</f>
        <v>19000000</v>
      </c>
      <c r="K615" s="237"/>
      <c r="L615" s="238" t="s">
        <v>27</v>
      </c>
      <c r="M615" s="1"/>
    </row>
    <row r="616" spans="1:13">
      <c r="A616" s="239" t="s">
        <v>13</v>
      </c>
      <c r="B616" s="240" t="s">
        <v>396</v>
      </c>
      <c r="C616" s="241"/>
      <c r="D616" s="241"/>
      <c r="E616" s="241"/>
      <c r="F616" s="242"/>
      <c r="G616" s="240">
        <v>2</v>
      </c>
      <c r="H616" s="242" t="s">
        <v>394</v>
      </c>
      <c r="I616" s="243">
        <v>9500000</v>
      </c>
      <c r="J616" s="243">
        <f>G616*I616</f>
        <v>19000000</v>
      </c>
      <c r="K616" s="244" t="s">
        <v>30</v>
      </c>
      <c r="L616" s="245"/>
      <c r="M616" s="3"/>
    </row>
    <row r="617" spans="1:13">
      <c r="A617" s="218" t="s">
        <v>432</v>
      </c>
      <c r="B617" s="219" t="s">
        <v>433</v>
      </c>
      <c r="C617" s="220"/>
      <c r="D617" s="220"/>
      <c r="E617" s="220"/>
      <c r="F617" s="221"/>
      <c r="G617" s="219">
        <v>0</v>
      </c>
      <c r="H617" s="221" t="s">
        <v>13</v>
      </c>
      <c r="I617" s="222">
        <v>0</v>
      </c>
      <c r="J617" s="222">
        <f>J618</f>
        <v>128000000</v>
      </c>
      <c r="K617" s="223"/>
      <c r="L617" s="224"/>
      <c r="M617" s="50"/>
    </row>
    <row r="618" spans="1:13">
      <c r="A618" s="59" t="s">
        <v>392</v>
      </c>
      <c r="B618" s="60" t="s">
        <v>75</v>
      </c>
      <c r="C618" s="128"/>
      <c r="D618" s="128"/>
      <c r="E618" s="128"/>
      <c r="F618" s="61"/>
      <c r="G618" s="60">
        <v>0</v>
      </c>
      <c r="H618" s="61" t="s">
        <v>13</v>
      </c>
      <c r="I618" s="62">
        <v>0</v>
      </c>
      <c r="J618" s="62">
        <f>J619</f>
        <v>128000000</v>
      </c>
      <c r="K618" s="63"/>
      <c r="L618" s="64" t="s">
        <v>27</v>
      </c>
      <c r="M618" s="1"/>
    </row>
    <row r="619" spans="1:13">
      <c r="A619" s="65" t="s">
        <v>13</v>
      </c>
      <c r="B619" s="66" t="s">
        <v>393</v>
      </c>
      <c r="C619" s="97"/>
      <c r="D619" s="97"/>
      <c r="E619" s="97"/>
      <c r="F619" s="67"/>
      <c r="G619" s="66">
        <v>16</v>
      </c>
      <c r="H619" s="67" t="s">
        <v>394</v>
      </c>
      <c r="I619" s="68">
        <v>8000000</v>
      </c>
      <c r="J619" s="68">
        <f>G619*I619</f>
        <v>128000000</v>
      </c>
      <c r="K619" s="69" t="s">
        <v>30</v>
      </c>
      <c r="L619" s="70"/>
      <c r="M619" s="3"/>
    </row>
    <row r="620" spans="1:13">
      <c r="A620" s="225" t="s">
        <v>434</v>
      </c>
      <c r="B620" s="226" t="s">
        <v>435</v>
      </c>
      <c r="C620" s="227"/>
      <c r="D620" s="227"/>
      <c r="E620" s="227"/>
      <c r="F620" s="228"/>
      <c r="G620" s="226">
        <v>0</v>
      </c>
      <c r="H620" s="228" t="s">
        <v>13</v>
      </c>
      <c r="I620" s="229">
        <v>0</v>
      </c>
      <c r="J620" s="229">
        <f>J621</f>
        <v>300000000</v>
      </c>
      <c r="K620" s="230"/>
      <c r="L620" s="231"/>
      <c r="M620" s="50"/>
    </row>
    <row r="621" spans="1:13">
      <c r="A621" s="232" t="s">
        <v>392</v>
      </c>
      <c r="B621" s="233" t="s">
        <v>75</v>
      </c>
      <c r="C621" s="234"/>
      <c r="D621" s="234"/>
      <c r="E621" s="234"/>
      <c r="F621" s="235"/>
      <c r="G621" s="233">
        <v>0</v>
      </c>
      <c r="H621" s="235" t="s">
        <v>13</v>
      </c>
      <c r="I621" s="236">
        <v>0</v>
      </c>
      <c r="J621" s="236">
        <f>SUM(J622:J625)</f>
        <v>300000000</v>
      </c>
      <c r="K621" s="237"/>
      <c r="L621" s="238" t="s">
        <v>27</v>
      </c>
      <c r="M621" s="1"/>
    </row>
    <row r="622" spans="1:13">
      <c r="A622" s="239" t="s">
        <v>13</v>
      </c>
      <c r="B622" s="240" t="s">
        <v>436</v>
      </c>
      <c r="C622" s="241"/>
      <c r="D622" s="241"/>
      <c r="E622" s="241"/>
      <c r="F622" s="242"/>
      <c r="G622" s="240">
        <v>1</v>
      </c>
      <c r="H622" s="242" t="s">
        <v>394</v>
      </c>
      <c r="I622" s="243">
        <v>110000000</v>
      </c>
      <c r="J622" s="243">
        <f>G622*I622</f>
        <v>110000000</v>
      </c>
      <c r="K622" s="244" t="s">
        <v>30</v>
      </c>
      <c r="L622" s="245"/>
      <c r="M622" s="3"/>
    </row>
    <row r="623" spans="1:13">
      <c r="A623" s="239" t="s">
        <v>13</v>
      </c>
      <c r="B623" s="240" t="s">
        <v>437</v>
      </c>
      <c r="C623" s="241"/>
      <c r="D623" s="241"/>
      <c r="E623" s="241"/>
      <c r="F623" s="242"/>
      <c r="G623" s="240">
        <v>1</v>
      </c>
      <c r="H623" s="242" t="s">
        <v>438</v>
      </c>
      <c r="I623" s="243">
        <v>100000000</v>
      </c>
      <c r="J623" s="243">
        <f>G623*I623</f>
        <v>100000000</v>
      </c>
      <c r="K623" s="244" t="s">
        <v>30</v>
      </c>
      <c r="L623" s="245"/>
      <c r="M623" s="3"/>
    </row>
    <row r="624" spans="1:13">
      <c r="A624" s="239" t="s">
        <v>13</v>
      </c>
      <c r="B624" s="240" t="s">
        <v>439</v>
      </c>
      <c r="C624" s="241"/>
      <c r="D624" s="241"/>
      <c r="E624" s="241"/>
      <c r="F624" s="242"/>
      <c r="G624" s="240">
        <v>5</v>
      </c>
      <c r="H624" s="242" t="s">
        <v>394</v>
      </c>
      <c r="I624" s="243">
        <v>2000000</v>
      </c>
      <c r="J624" s="243">
        <f>G624*I624</f>
        <v>10000000</v>
      </c>
      <c r="K624" s="244" t="s">
        <v>30</v>
      </c>
      <c r="L624" s="245"/>
      <c r="M624" s="3"/>
    </row>
    <row r="625" spans="1:13">
      <c r="A625" s="239" t="s">
        <v>13</v>
      </c>
      <c r="B625" s="240" t="s">
        <v>440</v>
      </c>
      <c r="C625" s="241"/>
      <c r="D625" s="241"/>
      <c r="E625" s="241"/>
      <c r="F625" s="242"/>
      <c r="G625" s="240">
        <v>1</v>
      </c>
      <c r="H625" s="242" t="s">
        <v>441</v>
      </c>
      <c r="I625" s="243">
        <v>80000000</v>
      </c>
      <c r="J625" s="243">
        <f>G625*I625</f>
        <v>80000000</v>
      </c>
      <c r="K625" s="244" t="s">
        <v>30</v>
      </c>
      <c r="L625" s="245"/>
      <c r="M625" s="3"/>
    </row>
    <row r="626" spans="1:13">
      <c r="A626" s="218" t="s">
        <v>442</v>
      </c>
      <c r="B626" s="219" t="s">
        <v>443</v>
      </c>
      <c r="C626" s="220"/>
      <c r="D626" s="220"/>
      <c r="E626" s="220"/>
      <c r="F626" s="221"/>
      <c r="G626" s="219">
        <v>0</v>
      </c>
      <c r="H626" s="221" t="s">
        <v>13</v>
      </c>
      <c r="I626" s="222">
        <v>0</v>
      </c>
      <c r="J626" s="222">
        <f>J627</f>
        <v>14500000</v>
      </c>
      <c r="K626" s="223"/>
      <c r="L626" s="224"/>
      <c r="M626" s="50"/>
    </row>
    <row r="627" spans="1:13">
      <c r="A627" s="59" t="s">
        <v>392</v>
      </c>
      <c r="B627" s="60" t="s">
        <v>75</v>
      </c>
      <c r="C627" s="128"/>
      <c r="D627" s="128"/>
      <c r="E627" s="128"/>
      <c r="F627" s="61"/>
      <c r="G627" s="60">
        <v>0</v>
      </c>
      <c r="H627" s="61" t="s">
        <v>13</v>
      </c>
      <c r="I627" s="62">
        <v>0</v>
      </c>
      <c r="J627" s="62">
        <f>SUM(J628:J630)</f>
        <v>14500000</v>
      </c>
      <c r="K627" s="63"/>
      <c r="L627" s="64" t="s">
        <v>27</v>
      </c>
      <c r="M627" s="1"/>
    </row>
    <row r="628" spans="1:13">
      <c r="A628" s="65" t="s">
        <v>13</v>
      </c>
      <c r="B628" s="66" t="s">
        <v>444</v>
      </c>
      <c r="C628" s="97"/>
      <c r="D628" s="97"/>
      <c r="E628" s="97"/>
      <c r="F628" s="67"/>
      <c r="G628" s="66">
        <v>1</v>
      </c>
      <c r="H628" s="67" t="s">
        <v>445</v>
      </c>
      <c r="I628" s="68">
        <v>5500000</v>
      </c>
      <c r="J628" s="68">
        <f>G628*I628</f>
        <v>5500000</v>
      </c>
      <c r="K628" s="69" t="s">
        <v>30</v>
      </c>
      <c r="L628" s="70"/>
      <c r="M628" s="3"/>
    </row>
    <row r="629" spans="1:13">
      <c r="A629" s="65" t="s">
        <v>13</v>
      </c>
      <c r="B629" s="66" t="s">
        <v>396</v>
      </c>
      <c r="C629" s="97"/>
      <c r="D629" s="97"/>
      <c r="E629" s="97"/>
      <c r="F629" s="67"/>
      <c r="G629" s="66">
        <v>1</v>
      </c>
      <c r="H629" s="67" t="s">
        <v>394</v>
      </c>
      <c r="I629" s="68">
        <v>7000000</v>
      </c>
      <c r="J629" s="68">
        <f>G629*I629</f>
        <v>7000000</v>
      </c>
      <c r="K629" s="69" t="s">
        <v>30</v>
      </c>
      <c r="L629" s="70"/>
      <c r="M629" s="3"/>
    </row>
    <row r="630" spans="1:13">
      <c r="A630" s="65" t="s">
        <v>13</v>
      </c>
      <c r="B630" s="66" t="s">
        <v>395</v>
      </c>
      <c r="C630" s="97"/>
      <c r="D630" s="97"/>
      <c r="E630" s="97"/>
      <c r="F630" s="67"/>
      <c r="G630" s="66">
        <v>2</v>
      </c>
      <c r="H630" s="67" t="s">
        <v>394</v>
      </c>
      <c r="I630" s="68">
        <v>1000000</v>
      </c>
      <c r="J630" s="68">
        <f>G630*I630</f>
        <v>2000000</v>
      </c>
      <c r="K630" s="69" t="s">
        <v>30</v>
      </c>
      <c r="L630" s="70"/>
      <c r="M630" s="3"/>
    </row>
    <row r="631" spans="1:13">
      <c r="A631" s="225" t="s">
        <v>446</v>
      </c>
      <c r="B631" s="226" t="s">
        <v>447</v>
      </c>
      <c r="C631" s="227"/>
      <c r="D631" s="227"/>
      <c r="E631" s="227"/>
      <c r="F631" s="228"/>
      <c r="G631" s="226">
        <v>0</v>
      </c>
      <c r="H631" s="228" t="s">
        <v>13</v>
      </c>
      <c r="I631" s="229">
        <v>0</v>
      </c>
      <c r="J631" s="229">
        <f>J632</f>
        <v>20022000</v>
      </c>
      <c r="K631" s="230"/>
      <c r="L631" s="231"/>
      <c r="M631" s="50"/>
    </row>
    <row r="632" spans="1:13">
      <c r="A632" s="232" t="s">
        <v>392</v>
      </c>
      <c r="B632" s="233" t="s">
        <v>75</v>
      </c>
      <c r="C632" s="234"/>
      <c r="D632" s="234"/>
      <c r="E632" s="234"/>
      <c r="F632" s="235"/>
      <c r="G632" s="233">
        <v>0</v>
      </c>
      <c r="H632" s="235" t="s">
        <v>13</v>
      </c>
      <c r="I632" s="236">
        <v>0</v>
      </c>
      <c r="J632" s="236">
        <f>SUM(J633:J637)</f>
        <v>20022000</v>
      </c>
      <c r="K632" s="237"/>
      <c r="L632" s="238" t="s">
        <v>27</v>
      </c>
      <c r="M632" s="1"/>
    </row>
    <row r="633" spans="1:13">
      <c r="A633" s="239" t="s">
        <v>13</v>
      </c>
      <c r="B633" s="240" t="s">
        <v>410</v>
      </c>
      <c r="C633" s="241"/>
      <c r="D633" s="241"/>
      <c r="E633" s="241"/>
      <c r="F633" s="242"/>
      <c r="G633" s="240">
        <v>1</v>
      </c>
      <c r="H633" s="242" t="s">
        <v>394</v>
      </c>
      <c r="I633" s="243">
        <v>706000</v>
      </c>
      <c r="J633" s="243">
        <f>G633*I633</f>
        <v>706000</v>
      </c>
      <c r="K633" s="244" t="s">
        <v>30</v>
      </c>
      <c r="L633" s="245"/>
      <c r="M633" s="3"/>
    </row>
    <row r="634" spans="1:13">
      <c r="A634" s="239" t="s">
        <v>13</v>
      </c>
      <c r="B634" s="240" t="s">
        <v>448</v>
      </c>
      <c r="C634" s="241"/>
      <c r="D634" s="241"/>
      <c r="E634" s="241"/>
      <c r="F634" s="242"/>
      <c r="G634" s="240">
        <v>1</v>
      </c>
      <c r="H634" s="242" t="s">
        <v>394</v>
      </c>
      <c r="I634" s="243">
        <v>1462000</v>
      </c>
      <c r="J634" s="243">
        <f>G634*I634</f>
        <v>1462000</v>
      </c>
      <c r="K634" s="244" t="s">
        <v>30</v>
      </c>
      <c r="L634" s="245"/>
      <c r="M634" s="3"/>
    </row>
    <row r="635" spans="1:13">
      <c r="A635" s="239" t="s">
        <v>13</v>
      </c>
      <c r="B635" s="240" t="s">
        <v>393</v>
      </c>
      <c r="C635" s="241"/>
      <c r="D635" s="241"/>
      <c r="E635" s="241"/>
      <c r="F635" s="242"/>
      <c r="G635" s="240">
        <v>2</v>
      </c>
      <c r="H635" s="242" t="s">
        <v>394</v>
      </c>
      <c r="I635" s="243">
        <v>4679000</v>
      </c>
      <c r="J635" s="243">
        <f>G635*I635</f>
        <v>9358000</v>
      </c>
      <c r="K635" s="244" t="s">
        <v>30</v>
      </c>
      <c r="L635" s="245"/>
      <c r="M635" s="3"/>
    </row>
    <row r="636" spans="1:13">
      <c r="A636" s="239" t="s">
        <v>13</v>
      </c>
      <c r="B636" s="240" t="s">
        <v>449</v>
      </c>
      <c r="C636" s="241"/>
      <c r="D636" s="241"/>
      <c r="E636" s="241"/>
      <c r="F636" s="242"/>
      <c r="G636" s="240">
        <v>1</v>
      </c>
      <c r="H636" s="242" t="s">
        <v>394</v>
      </c>
      <c r="I636" s="243">
        <v>4236000</v>
      </c>
      <c r="J636" s="243">
        <f>G636*I636</f>
        <v>4236000</v>
      </c>
      <c r="K636" s="244" t="s">
        <v>30</v>
      </c>
      <c r="L636" s="245"/>
      <c r="M636" s="3"/>
    </row>
    <row r="637" spans="1:13">
      <c r="A637" s="239" t="s">
        <v>13</v>
      </c>
      <c r="B637" s="240" t="s">
        <v>409</v>
      </c>
      <c r="C637" s="241"/>
      <c r="D637" s="241"/>
      <c r="E637" s="241"/>
      <c r="F637" s="242"/>
      <c r="G637" s="240">
        <v>2</v>
      </c>
      <c r="H637" s="242" t="s">
        <v>394</v>
      </c>
      <c r="I637" s="243">
        <v>2130000</v>
      </c>
      <c r="J637" s="243">
        <f>G637*I637</f>
        <v>4260000</v>
      </c>
      <c r="K637" s="244" t="s">
        <v>30</v>
      </c>
      <c r="L637" s="245"/>
      <c r="M637" s="3"/>
    </row>
    <row r="638" spans="1:13">
      <c r="A638" s="218" t="s">
        <v>450</v>
      </c>
      <c r="B638" s="219" t="s">
        <v>451</v>
      </c>
      <c r="C638" s="220"/>
      <c r="D638" s="220"/>
      <c r="E638" s="220"/>
      <c r="F638" s="221"/>
      <c r="G638" s="219">
        <v>0</v>
      </c>
      <c r="H638" s="221" t="s">
        <v>13</v>
      </c>
      <c r="I638" s="222">
        <v>0</v>
      </c>
      <c r="J638" s="222">
        <f>J639</f>
        <v>27139000</v>
      </c>
      <c r="K638" s="223"/>
      <c r="L638" s="224"/>
      <c r="M638" s="50"/>
    </row>
    <row r="639" spans="1:13">
      <c r="A639" s="59" t="s">
        <v>392</v>
      </c>
      <c r="B639" s="60" t="s">
        <v>75</v>
      </c>
      <c r="C639" s="128"/>
      <c r="D639" s="128"/>
      <c r="E639" s="128"/>
      <c r="F639" s="61"/>
      <c r="G639" s="60">
        <v>0</v>
      </c>
      <c r="H639" s="61" t="s">
        <v>13</v>
      </c>
      <c r="I639" s="62">
        <v>0</v>
      </c>
      <c r="J639" s="62">
        <f>SUM(J640:J644)</f>
        <v>27139000</v>
      </c>
      <c r="K639" s="63"/>
      <c r="L639" s="64" t="s">
        <v>27</v>
      </c>
      <c r="M639" s="1"/>
    </row>
    <row r="640" spans="1:13">
      <c r="A640" s="65" t="s">
        <v>13</v>
      </c>
      <c r="B640" s="66" t="s">
        <v>452</v>
      </c>
      <c r="C640" s="97"/>
      <c r="D640" s="97"/>
      <c r="E640" s="97"/>
      <c r="F640" s="67"/>
      <c r="G640" s="66">
        <v>1</v>
      </c>
      <c r="H640" s="67" t="s">
        <v>394</v>
      </c>
      <c r="I640" s="68">
        <v>10500000</v>
      </c>
      <c r="J640" s="68">
        <f>G640*I640</f>
        <v>10500000</v>
      </c>
      <c r="K640" s="69" t="s">
        <v>30</v>
      </c>
      <c r="L640" s="70"/>
      <c r="M640" s="3"/>
    </row>
    <row r="641" spans="1:13">
      <c r="A641" s="65" t="s">
        <v>13</v>
      </c>
      <c r="B641" s="66" t="s">
        <v>409</v>
      </c>
      <c r="C641" s="97"/>
      <c r="D641" s="97"/>
      <c r="E641" s="97"/>
      <c r="F641" s="67"/>
      <c r="G641" s="66">
        <v>2</v>
      </c>
      <c r="H641" s="67" t="s">
        <v>394</v>
      </c>
      <c r="I641" s="68">
        <v>1750000</v>
      </c>
      <c r="J641" s="68">
        <f>G641*I641</f>
        <v>3500000</v>
      </c>
      <c r="K641" s="69" t="s">
        <v>30</v>
      </c>
      <c r="L641" s="70"/>
      <c r="M641" s="3"/>
    </row>
    <row r="642" spans="1:13">
      <c r="A642" s="65" t="s">
        <v>13</v>
      </c>
      <c r="B642" s="66" t="s">
        <v>453</v>
      </c>
      <c r="C642" s="97"/>
      <c r="D642" s="97"/>
      <c r="E642" s="97"/>
      <c r="F642" s="67"/>
      <c r="G642" s="66">
        <v>2</v>
      </c>
      <c r="H642" s="67" t="s">
        <v>394</v>
      </c>
      <c r="I642" s="68">
        <v>1750000</v>
      </c>
      <c r="J642" s="68">
        <f>G642*I642</f>
        <v>3500000</v>
      </c>
      <c r="K642" s="69" t="s">
        <v>30</v>
      </c>
      <c r="L642" s="70"/>
      <c r="M642" s="3"/>
    </row>
    <row r="643" spans="1:13">
      <c r="A643" s="65" t="s">
        <v>13</v>
      </c>
      <c r="B643" s="66" t="s">
        <v>454</v>
      </c>
      <c r="C643" s="97"/>
      <c r="D643" s="97"/>
      <c r="E643" s="97"/>
      <c r="F643" s="67"/>
      <c r="G643" s="66">
        <v>1</v>
      </c>
      <c r="H643" s="67" t="s">
        <v>394</v>
      </c>
      <c r="I643" s="68">
        <v>2961000</v>
      </c>
      <c r="J643" s="68">
        <f>G643*I643</f>
        <v>2961000</v>
      </c>
      <c r="K643" s="69" t="s">
        <v>30</v>
      </c>
      <c r="L643" s="70"/>
      <c r="M643" s="3"/>
    </row>
    <row r="644" spans="1:13">
      <c r="A644" s="65" t="s">
        <v>13</v>
      </c>
      <c r="B644" s="66" t="s">
        <v>455</v>
      </c>
      <c r="C644" s="97"/>
      <c r="D644" s="97"/>
      <c r="E644" s="97"/>
      <c r="F644" s="67"/>
      <c r="G644" s="66">
        <v>1</v>
      </c>
      <c r="H644" s="67" t="s">
        <v>394</v>
      </c>
      <c r="I644" s="68">
        <v>6678000</v>
      </c>
      <c r="J644" s="68">
        <f>G644*I644</f>
        <v>6678000</v>
      </c>
      <c r="K644" s="69" t="s">
        <v>30</v>
      </c>
      <c r="L644" s="70"/>
      <c r="M644" s="3"/>
    </row>
    <row r="645" spans="1:13">
      <c r="A645" s="225" t="s">
        <v>456</v>
      </c>
      <c r="B645" s="226" t="s">
        <v>457</v>
      </c>
      <c r="C645" s="227"/>
      <c r="D645" s="227"/>
      <c r="E645" s="227"/>
      <c r="F645" s="228"/>
      <c r="G645" s="226">
        <v>0</v>
      </c>
      <c r="H645" s="228" t="s">
        <v>13</v>
      </c>
      <c r="I645" s="229">
        <v>0</v>
      </c>
      <c r="J645" s="229">
        <f>J646</f>
        <v>189000000</v>
      </c>
      <c r="K645" s="230"/>
      <c r="L645" s="231"/>
      <c r="M645" s="50"/>
    </row>
    <row r="646" spans="1:13">
      <c r="A646" s="232" t="s">
        <v>392</v>
      </c>
      <c r="B646" s="233" t="s">
        <v>75</v>
      </c>
      <c r="C646" s="234"/>
      <c r="D646" s="234"/>
      <c r="E646" s="234"/>
      <c r="F646" s="235"/>
      <c r="G646" s="233">
        <v>0</v>
      </c>
      <c r="H646" s="235" t="s">
        <v>13</v>
      </c>
      <c r="I646" s="236">
        <v>0</v>
      </c>
      <c r="J646" s="236">
        <f>SUM(J647:J651)</f>
        <v>189000000</v>
      </c>
      <c r="K646" s="237"/>
      <c r="L646" s="238" t="s">
        <v>27</v>
      </c>
      <c r="M646" s="1"/>
    </row>
    <row r="647" spans="1:13">
      <c r="A647" s="239" t="s">
        <v>13</v>
      </c>
      <c r="B647" s="240" t="s">
        <v>458</v>
      </c>
      <c r="C647" s="241"/>
      <c r="D647" s="241"/>
      <c r="E647" s="241"/>
      <c r="F647" s="242"/>
      <c r="G647" s="240">
        <v>1</v>
      </c>
      <c r="H647" s="242" t="s">
        <v>394</v>
      </c>
      <c r="I647" s="243">
        <v>100000000</v>
      </c>
      <c r="J647" s="243">
        <f>G647*I647</f>
        <v>100000000</v>
      </c>
      <c r="K647" s="244" t="s">
        <v>30</v>
      </c>
      <c r="L647" s="245"/>
      <c r="M647" s="3"/>
    </row>
    <row r="648" spans="1:13">
      <c r="A648" s="239" t="s">
        <v>13</v>
      </c>
      <c r="B648" s="240" t="s">
        <v>393</v>
      </c>
      <c r="C648" s="241"/>
      <c r="D648" s="241"/>
      <c r="E648" s="241"/>
      <c r="F648" s="242"/>
      <c r="G648" s="240">
        <v>9</v>
      </c>
      <c r="H648" s="242" t="s">
        <v>394</v>
      </c>
      <c r="I648" s="243">
        <v>7000000</v>
      </c>
      <c r="J648" s="243">
        <f>G648*I648</f>
        <v>63000000</v>
      </c>
      <c r="K648" s="244" t="s">
        <v>30</v>
      </c>
      <c r="L648" s="245"/>
      <c r="M648" s="3"/>
    </row>
    <row r="649" spans="1:13">
      <c r="A649" s="239" t="s">
        <v>13</v>
      </c>
      <c r="B649" s="240" t="s">
        <v>459</v>
      </c>
      <c r="C649" s="241"/>
      <c r="D649" s="241"/>
      <c r="E649" s="241"/>
      <c r="F649" s="242"/>
      <c r="G649" s="240">
        <v>2</v>
      </c>
      <c r="H649" s="242" t="s">
        <v>394</v>
      </c>
      <c r="I649" s="243">
        <v>3500000</v>
      </c>
      <c r="J649" s="243">
        <f>G649*I649</f>
        <v>7000000</v>
      </c>
      <c r="K649" s="244" t="s">
        <v>30</v>
      </c>
      <c r="L649" s="245"/>
      <c r="M649" s="3"/>
    </row>
    <row r="650" spans="1:13">
      <c r="A650" s="239" t="s">
        <v>13</v>
      </c>
      <c r="B650" s="240" t="s">
        <v>396</v>
      </c>
      <c r="C650" s="241"/>
      <c r="D650" s="241"/>
      <c r="E650" s="241"/>
      <c r="F650" s="242"/>
      <c r="G650" s="240">
        <v>2</v>
      </c>
      <c r="H650" s="242" t="s">
        <v>394</v>
      </c>
      <c r="I650" s="243">
        <v>8500000</v>
      </c>
      <c r="J650" s="243">
        <f>G650*I650</f>
        <v>17000000</v>
      </c>
      <c r="K650" s="244" t="s">
        <v>30</v>
      </c>
      <c r="L650" s="245"/>
      <c r="M650" s="3"/>
    </row>
    <row r="651" spans="1:13">
      <c r="A651" s="239" t="s">
        <v>13</v>
      </c>
      <c r="B651" s="240" t="s">
        <v>460</v>
      </c>
      <c r="C651" s="241"/>
      <c r="D651" s="241"/>
      <c r="E651" s="241"/>
      <c r="F651" s="242"/>
      <c r="G651" s="240">
        <v>2</v>
      </c>
      <c r="H651" s="242" t="s">
        <v>394</v>
      </c>
      <c r="I651" s="243">
        <v>1000000</v>
      </c>
      <c r="J651" s="243">
        <f>G651*I651</f>
        <v>2000000</v>
      </c>
      <c r="K651" s="244" t="s">
        <v>30</v>
      </c>
      <c r="L651" s="245"/>
      <c r="M651" s="3"/>
    </row>
    <row r="652" spans="1:13">
      <c r="A652" s="218" t="s">
        <v>461</v>
      </c>
      <c r="B652" s="219" t="s">
        <v>462</v>
      </c>
      <c r="C652" s="220"/>
      <c r="D652" s="220"/>
      <c r="E652" s="220"/>
      <c r="F652" s="221"/>
      <c r="G652" s="219">
        <v>0</v>
      </c>
      <c r="H652" s="221" t="s">
        <v>13</v>
      </c>
      <c r="I652" s="222">
        <v>0</v>
      </c>
      <c r="J652" s="222">
        <f>J653</f>
        <v>27000000</v>
      </c>
      <c r="K652" s="223"/>
      <c r="L652" s="224"/>
      <c r="M652" s="50"/>
    </row>
    <row r="653" spans="1:13">
      <c r="A653" s="59" t="s">
        <v>392</v>
      </c>
      <c r="B653" s="60" t="s">
        <v>75</v>
      </c>
      <c r="C653" s="128"/>
      <c r="D653" s="128"/>
      <c r="E653" s="128"/>
      <c r="F653" s="61"/>
      <c r="G653" s="60">
        <v>0</v>
      </c>
      <c r="H653" s="61" t="s">
        <v>13</v>
      </c>
      <c r="I653" s="62">
        <v>0</v>
      </c>
      <c r="J653" s="62">
        <f>SUM(J654:J655)</f>
        <v>27000000</v>
      </c>
      <c r="K653" s="63"/>
      <c r="L653" s="64" t="s">
        <v>27</v>
      </c>
      <c r="M653" s="1"/>
    </row>
    <row r="654" spans="1:13">
      <c r="A654" s="65" t="s">
        <v>13</v>
      </c>
      <c r="B654" s="66" t="s">
        <v>393</v>
      </c>
      <c r="C654" s="97"/>
      <c r="D654" s="97"/>
      <c r="E654" s="97"/>
      <c r="F654" s="67"/>
      <c r="G654" s="66">
        <v>3</v>
      </c>
      <c r="H654" s="67" t="s">
        <v>394</v>
      </c>
      <c r="I654" s="68">
        <v>7500000</v>
      </c>
      <c r="J654" s="68">
        <f>G654*I654</f>
        <v>22500000</v>
      </c>
      <c r="K654" s="69" t="s">
        <v>30</v>
      </c>
      <c r="L654" s="70"/>
      <c r="M654" s="3"/>
    </row>
    <row r="655" spans="1:13">
      <c r="A655" s="65" t="s">
        <v>13</v>
      </c>
      <c r="B655" s="66" t="s">
        <v>395</v>
      </c>
      <c r="C655" s="97"/>
      <c r="D655" s="97"/>
      <c r="E655" s="97"/>
      <c r="F655" s="67"/>
      <c r="G655" s="66">
        <v>3</v>
      </c>
      <c r="H655" s="67" t="s">
        <v>394</v>
      </c>
      <c r="I655" s="68">
        <v>1500000</v>
      </c>
      <c r="J655" s="68">
        <f>G655*I655</f>
        <v>4500000</v>
      </c>
      <c r="K655" s="69" t="s">
        <v>30</v>
      </c>
      <c r="L655" s="70"/>
      <c r="M655" s="3"/>
    </row>
    <row r="656" spans="1:13">
      <c r="A656" s="225" t="s">
        <v>463</v>
      </c>
      <c r="B656" s="226" t="s">
        <v>464</v>
      </c>
      <c r="C656" s="227"/>
      <c r="D656" s="227"/>
      <c r="E656" s="227"/>
      <c r="F656" s="228"/>
      <c r="G656" s="226">
        <v>0</v>
      </c>
      <c r="H656" s="228" t="s">
        <v>13</v>
      </c>
      <c r="I656" s="229">
        <v>0</v>
      </c>
      <c r="J656" s="229">
        <f>J657</f>
        <v>38000000</v>
      </c>
      <c r="K656" s="230"/>
      <c r="L656" s="231"/>
      <c r="M656" s="50"/>
    </row>
    <row r="657" spans="1:13">
      <c r="A657" s="232" t="s">
        <v>392</v>
      </c>
      <c r="B657" s="233" t="s">
        <v>75</v>
      </c>
      <c r="C657" s="234"/>
      <c r="D657" s="234"/>
      <c r="E657" s="234"/>
      <c r="F657" s="235"/>
      <c r="G657" s="233">
        <v>0</v>
      </c>
      <c r="H657" s="235" t="s">
        <v>13</v>
      </c>
      <c r="I657" s="236">
        <v>0</v>
      </c>
      <c r="J657" s="236">
        <f>SUM(J658:J660)</f>
        <v>38000000</v>
      </c>
      <c r="K657" s="237"/>
      <c r="L657" s="238" t="s">
        <v>27</v>
      </c>
      <c r="M657" s="1"/>
    </row>
    <row r="658" spans="1:13">
      <c r="A658" s="239" t="s">
        <v>13</v>
      </c>
      <c r="B658" s="240" t="s">
        <v>393</v>
      </c>
      <c r="C658" s="241"/>
      <c r="D658" s="241"/>
      <c r="E658" s="241"/>
      <c r="F658" s="242"/>
      <c r="G658" s="240">
        <v>2</v>
      </c>
      <c r="H658" s="242" t="s">
        <v>394</v>
      </c>
      <c r="I658" s="243">
        <v>7500000</v>
      </c>
      <c r="J658" s="243">
        <f>G658*I658</f>
        <v>15000000</v>
      </c>
      <c r="K658" s="244" t="s">
        <v>30</v>
      </c>
      <c r="L658" s="245"/>
      <c r="M658" s="3"/>
    </row>
    <row r="659" spans="1:13">
      <c r="A659" s="239" t="s">
        <v>13</v>
      </c>
      <c r="B659" s="240" t="s">
        <v>395</v>
      </c>
      <c r="C659" s="241"/>
      <c r="D659" s="241"/>
      <c r="E659" s="241"/>
      <c r="F659" s="242"/>
      <c r="G659" s="240">
        <v>2</v>
      </c>
      <c r="H659" s="242" t="s">
        <v>394</v>
      </c>
      <c r="I659" s="243">
        <v>1500000</v>
      </c>
      <c r="J659" s="243">
        <f>G659*I659</f>
        <v>3000000</v>
      </c>
      <c r="K659" s="244" t="s">
        <v>30</v>
      </c>
      <c r="L659" s="245"/>
      <c r="M659" s="3"/>
    </row>
    <row r="660" spans="1:13">
      <c r="A660" s="239" t="s">
        <v>13</v>
      </c>
      <c r="B660" s="240" t="s">
        <v>465</v>
      </c>
      <c r="C660" s="241"/>
      <c r="D660" s="241"/>
      <c r="E660" s="241"/>
      <c r="F660" s="242"/>
      <c r="G660" s="240">
        <v>1</v>
      </c>
      <c r="H660" s="242" t="s">
        <v>441</v>
      </c>
      <c r="I660" s="243">
        <v>20000000</v>
      </c>
      <c r="J660" s="243">
        <f>G660*I660</f>
        <v>20000000</v>
      </c>
      <c r="K660" s="244" t="s">
        <v>30</v>
      </c>
      <c r="L660" s="245"/>
      <c r="M660" s="3"/>
    </row>
    <row r="661" spans="1:13">
      <c r="A661" s="218" t="s">
        <v>466</v>
      </c>
      <c r="B661" s="219" t="s">
        <v>467</v>
      </c>
      <c r="C661" s="220"/>
      <c r="D661" s="220"/>
      <c r="E661" s="220"/>
      <c r="F661" s="221"/>
      <c r="G661" s="219">
        <v>0</v>
      </c>
      <c r="H661" s="221" t="s">
        <v>13</v>
      </c>
      <c r="I661" s="222">
        <v>0</v>
      </c>
      <c r="J661" s="222">
        <f>J662</f>
        <v>30000000</v>
      </c>
      <c r="K661" s="223"/>
      <c r="L661" s="224"/>
      <c r="M661" s="50"/>
    </row>
    <row r="662" spans="1:13">
      <c r="A662" s="59" t="s">
        <v>392</v>
      </c>
      <c r="B662" s="60" t="s">
        <v>75</v>
      </c>
      <c r="C662" s="128"/>
      <c r="D662" s="128"/>
      <c r="E662" s="128"/>
      <c r="F662" s="61"/>
      <c r="G662" s="60">
        <v>0</v>
      </c>
      <c r="H662" s="61" t="s">
        <v>13</v>
      </c>
      <c r="I662" s="62">
        <v>0</v>
      </c>
      <c r="J662" s="62">
        <f>J663</f>
        <v>30000000</v>
      </c>
      <c r="K662" s="63"/>
      <c r="L662" s="64" t="s">
        <v>27</v>
      </c>
      <c r="M662" s="1"/>
    </row>
    <row r="663" spans="1:13">
      <c r="A663" s="65" t="s">
        <v>13</v>
      </c>
      <c r="B663" s="66" t="s">
        <v>468</v>
      </c>
      <c r="C663" s="97"/>
      <c r="D663" s="97"/>
      <c r="E663" s="97"/>
      <c r="F663" s="67"/>
      <c r="G663" s="66">
        <v>1</v>
      </c>
      <c r="H663" s="67" t="s">
        <v>29</v>
      </c>
      <c r="I663" s="68">
        <v>30000000</v>
      </c>
      <c r="J663" s="68">
        <f>G663*I663</f>
        <v>30000000</v>
      </c>
      <c r="K663" s="69" t="s">
        <v>30</v>
      </c>
      <c r="L663" s="70"/>
      <c r="M663" s="3"/>
    </row>
    <row r="664" spans="1:13">
      <c r="A664" s="27" t="s">
        <v>469</v>
      </c>
      <c r="B664" s="28" t="s">
        <v>470</v>
      </c>
      <c r="C664" s="29"/>
      <c r="D664" s="29"/>
      <c r="E664" s="29"/>
      <c r="F664" s="30"/>
      <c r="G664" s="28">
        <v>200</v>
      </c>
      <c r="H664" s="30" t="s">
        <v>386</v>
      </c>
      <c r="I664" s="31">
        <v>0</v>
      </c>
      <c r="J664" s="31">
        <f>J665</f>
        <v>4443630000</v>
      </c>
      <c r="K664" s="32"/>
      <c r="L664" s="33"/>
      <c r="M664" s="34"/>
    </row>
    <row r="665" spans="1:13">
      <c r="A665" s="35" t="s">
        <v>471</v>
      </c>
      <c r="B665" s="36" t="s">
        <v>472</v>
      </c>
      <c r="C665" s="126"/>
      <c r="D665" s="126"/>
      <c r="E665" s="126"/>
      <c r="F665" s="37"/>
      <c r="G665" s="36">
        <v>0</v>
      </c>
      <c r="H665" s="37" t="s">
        <v>13</v>
      </c>
      <c r="I665" s="38">
        <v>0</v>
      </c>
      <c r="J665" s="38">
        <f>J666+J674+J685+J689+J697+J700+J719</f>
        <v>4443630000</v>
      </c>
      <c r="K665" s="72"/>
      <c r="L665" s="41"/>
      <c r="M665" s="42"/>
    </row>
    <row r="666" spans="1:13">
      <c r="A666" s="43" t="s">
        <v>72</v>
      </c>
      <c r="B666" s="44" t="s">
        <v>73</v>
      </c>
      <c r="C666" s="127"/>
      <c r="D666" s="127"/>
      <c r="E666" s="127"/>
      <c r="F666" s="45"/>
      <c r="G666" s="44">
        <v>0</v>
      </c>
      <c r="H666" s="45" t="s">
        <v>13</v>
      </c>
      <c r="I666" s="46">
        <v>0</v>
      </c>
      <c r="J666" s="46">
        <f>J667+J671</f>
        <v>1750000000</v>
      </c>
      <c r="K666" s="73"/>
      <c r="L666" s="49"/>
      <c r="M666" s="50"/>
    </row>
    <row r="667" spans="1:13">
      <c r="A667" s="51" t="s">
        <v>23</v>
      </c>
      <c r="B667" s="52" t="s">
        <v>473</v>
      </c>
      <c r="C667" s="179"/>
      <c r="D667" s="179"/>
      <c r="E667" s="179"/>
      <c r="F667" s="53"/>
      <c r="G667" s="52">
        <v>0</v>
      </c>
      <c r="H667" s="53" t="s">
        <v>13</v>
      </c>
      <c r="I667" s="54">
        <v>0</v>
      </c>
      <c r="J667" s="54">
        <f>J668</f>
        <v>1500000000</v>
      </c>
      <c r="K667" s="180"/>
      <c r="L667" s="57"/>
      <c r="M667" s="58"/>
    </row>
    <row r="668" spans="1:13">
      <c r="A668" s="232" t="s">
        <v>392</v>
      </c>
      <c r="B668" s="233" t="s">
        <v>75</v>
      </c>
      <c r="C668" s="234"/>
      <c r="D668" s="234"/>
      <c r="E668" s="234"/>
      <c r="F668" s="235"/>
      <c r="G668" s="233">
        <v>0</v>
      </c>
      <c r="H668" s="235" t="s">
        <v>13</v>
      </c>
      <c r="I668" s="236">
        <v>0</v>
      </c>
      <c r="J668" s="236">
        <f>SUM(J669:J670)</f>
        <v>1500000000</v>
      </c>
      <c r="K668" s="237"/>
      <c r="L668" s="238" t="s">
        <v>27</v>
      </c>
      <c r="M668" s="1"/>
    </row>
    <row r="669" spans="1:13">
      <c r="A669" s="239" t="s">
        <v>13</v>
      </c>
      <c r="B669" s="240" t="s">
        <v>474</v>
      </c>
      <c r="C669" s="241"/>
      <c r="D669" s="241"/>
      <c r="E669" s="241"/>
      <c r="F669" s="242"/>
      <c r="G669" s="240">
        <v>1</v>
      </c>
      <c r="H669" s="242" t="s">
        <v>29</v>
      </c>
      <c r="I669" s="243">
        <v>1400000000</v>
      </c>
      <c r="J669" s="243">
        <f>G669*I669</f>
        <v>1400000000</v>
      </c>
      <c r="K669" s="244" t="s">
        <v>30</v>
      </c>
      <c r="L669" s="245"/>
      <c r="M669" s="217" t="s">
        <v>31</v>
      </c>
    </row>
    <row r="670" spans="1:13">
      <c r="A670" s="239" t="s">
        <v>13</v>
      </c>
      <c r="B670" s="240" t="s">
        <v>475</v>
      </c>
      <c r="C670" s="241"/>
      <c r="D670" s="241"/>
      <c r="E670" s="241"/>
      <c r="F670" s="242"/>
      <c r="G670" s="240">
        <v>1</v>
      </c>
      <c r="H670" s="242" t="s">
        <v>29</v>
      </c>
      <c r="I670" s="243">
        <v>100000000</v>
      </c>
      <c r="J670" s="243">
        <f>G670*I670</f>
        <v>100000000</v>
      </c>
      <c r="K670" s="244" t="s">
        <v>30</v>
      </c>
      <c r="L670" s="245"/>
      <c r="M670" s="3"/>
    </row>
    <row r="671" spans="1:13">
      <c r="A671" s="51" t="s">
        <v>33</v>
      </c>
      <c r="B671" s="246" t="s">
        <v>476</v>
      </c>
      <c r="C671" s="247"/>
      <c r="D671" s="247"/>
      <c r="E671" s="247"/>
      <c r="F671" s="53"/>
      <c r="G671" s="52">
        <v>0</v>
      </c>
      <c r="H671" s="53" t="s">
        <v>13</v>
      </c>
      <c r="I671" s="54">
        <v>0</v>
      </c>
      <c r="J671" s="54">
        <f>J672</f>
        <v>250000000</v>
      </c>
      <c r="K671" s="180"/>
      <c r="L671" s="57"/>
      <c r="M671" s="58"/>
    </row>
    <row r="672" spans="1:13">
      <c r="A672" s="161" t="s">
        <v>74</v>
      </c>
      <c r="B672" s="162" t="s">
        <v>75</v>
      </c>
      <c r="C672" s="163"/>
      <c r="D672" s="163"/>
      <c r="E672" s="163"/>
      <c r="F672" s="164"/>
      <c r="G672" s="162">
        <v>0</v>
      </c>
      <c r="H672" s="164" t="s">
        <v>13</v>
      </c>
      <c r="I672" s="165">
        <v>0</v>
      </c>
      <c r="J672" s="165">
        <f>J673</f>
        <v>250000000</v>
      </c>
      <c r="K672" s="166"/>
      <c r="L672" s="181" t="s">
        <v>76</v>
      </c>
      <c r="M672" s="1"/>
    </row>
    <row r="673" spans="1:13">
      <c r="A673" s="65" t="s">
        <v>13</v>
      </c>
      <c r="B673" s="66" t="s">
        <v>389</v>
      </c>
      <c r="C673" s="97"/>
      <c r="D673" s="97"/>
      <c r="E673" s="97"/>
      <c r="F673" s="67"/>
      <c r="G673" s="66">
        <v>1</v>
      </c>
      <c r="H673" s="67" t="s">
        <v>29</v>
      </c>
      <c r="I673" s="68">
        <v>250000000</v>
      </c>
      <c r="J673" s="68">
        <f>G673*I673</f>
        <v>250000000</v>
      </c>
      <c r="K673" s="69" t="s">
        <v>30</v>
      </c>
      <c r="L673" s="70"/>
      <c r="M673" s="217" t="s">
        <v>31</v>
      </c>
    </row>
    <row r="674" spans="1:13">
      <c r="A674" s="43" t="s">
        <v>390</v>
      </c>
      <c r="B674" s="226" t="s">
        <v>416</v>
      </c>
      <c r="C674" s="227"/>
      <c r="D674" s="227"/>
      <c r="E674" s="227"/>
      <c r="F674" s="45"/>
      <c r="G674" s="44">
        <v>0</v>
      </c>
      <c r="H674" s="45" t="s">
        <v>13</v>
      </c>
      <c r="I674" s="46">
        <v>0</v>
      </c>
      <c r="J674" s="46">
        <f>J675</f>
        <v>939580000</v>
      </c>
      <c r="K674" s="73"/>
      <c r="L674" s="49"/>
      <c r="M674" s="50"/>
    </row>
    <row r="675" spans="1:13">
      <c r="A675" s="59" t="s">
        <v>392</v>
      </c>
      <c r="B675" s="60" t="s">
        <v>75</v>
      </c>
      <c r="C675" s="128"/>
      <c r="D675" s="128"/>
      <c r="E675" s="128"/>
      <c r="F675" s="61"/>
      <c r="G675" s="60">
        <v>0</v>
      </c>
      <c r="H675" s="61" t="s">
        <v>13</v>
      </c>
      <c r="I675" s="62">
        <v>0</v>
      </c>
      <c r="J675" s="62">
        <f>SUM(J676:J684)</f>
        <v>939580000</v>
      </c>
      <c r="K675" s="63"/>
      <c r="L675" s="64" t="s">
        <v>27</v>
      </c>
      <c r="M675" s="1"/>
    </row>
    <row r="676" spans="1:13">
      <c r="A676" s="65" t="s">
        <v>13</v>
      </c>
      <c r="B676" s="66" t="s">
        <v>477</v>
      </c>
      <c r="C676" s="97"/>
      <c r="D676" s="97"/>
      <c r="E676" s="97"/>
      <c r="F676" s="67"/>
      <c r="G676" s="66">
        <v>3</v>
      </c>
      <c r="H676" s="67" t="s">
        <v>394</v>
      </c>
      <c r="I676" s="68">
        <v>5000000</v>
      </c>
      <c r="J676" s="68">
        <f t="shared" ref="J676:J684" si="6">G676*I676</f>
        <v>15000000</v>
      </c>
      <c r="K676" s="69" t="s">
        <v>30</v>
      </c>
      <c r="L676" s="70"/>
      <c r="M676" s="3"/>
    </row>
    <row r="677" spans="1:13">
      <c r="A677" s="65" t="s">
        <v>13</v>
      </c>
      <c r="B677" s="66" t="s">
        <v>478</v>
      </c>
      <c r="C677" s="97"/>
      <c r="D677" s="97"/>
      <c r="E677" s="97"/>
      <c r="F677" s="67"/>
      <c r="G677" s="66">
        <v>2</v>
      </c>
      <c r="H677" s="67" t="s">
        <v>394</v>
      </c>
      <c r="I677" s="68">
        <v>7500000</v>
      </c>
      <c r="J677" s="68">
        <f t="shared" si="6"/>
        <v>15000000</v>
      </c>
      <c r="K677" s="69" t="s">
        <v>30</v>
      </c>
      <c r="L677" s="70"/>
      <c r="M677" s="3"/>
    </row>
    <row r="678" spans="1:13">
      <c r="A678" s="65" t="s">
        <v>13</v>
      </c>
      <c r="B678" s="66" t="s">
        <v>479</v>
      </c>
      <c r="C678" s="97"/>
      <c r="D678" s="97"/>
      <c r="E678" s="97"/>
      <c r="F678" s="67"/>
      <c r="G678" s="66">
        <v>10</v>
      </c>
      <c r="H678" s="67" t="s">
        <v>394</v>
      </c>
      <c r="I678" s="68">
        <v>1750000</v>
      </c>
      <c r="J678" s="68">
        <f t="shared" si="6"/>
        <v>17500000</v>
      </c>
      <c r="K678" s="69" t="s">
        <v>30</v>
      </c>
      <c r="L678" s="70"/>
      <c r="M678" s="3"/>
    </row>
    <row r="679" spans="1:13">
      <c r="A679" s="65" t="s">
        <v>13</v>
      </c>
      <c r="B679" s="66" t="s">
        <v>480</v>
      </c>
      <c r="C679" s="97"/>
      <c r="D679" s="97"/>
      <c r="E679" s="97"/>
      <c r="F679" s="67"/>
      <c r="G679" s="66">
        <v>2</v>
      </c>
      <c r="H679" s="67" t="s">
        <v>394</v>
      </c>
      <c r="I679" s="68">
        <v>16790000</v>
      </c>
      <c r="J679" s="68">
        <f t="shared" si="6"/>
        <v>33580000</v>
      </c>
      <c r="K679" s="69" t="s">
        <v>30</v>
      </c>
      <c r="L679" s="70"/>
      <c r="M679" s="3"/>
    </row>
    <row r="680" spans="1:13">
      <c r="A680" s="65" t="s">
        <v>13</v>
      </c>
      <c r="B680" s="66" t="s">
        <v>481</v>
      </c>
      <c r="C680" s="97"/>
      <c r="D680" s="97"/>
      <c r="E680" s="97"/>
      <c r="F680" s="67"/>
      <c r="G680" s="66">
        <v>40</v>
      </c>
      <c r="H680" s="67" t="s">
        <v>394</v>
      </c>
      <c r="I680" s="68">
        <v>7500000</v>
      </c>
      <c r="J680" s="68">
        <f t="shared" si="6"/>
        <v>300000000</v>
      </c>
      <c r="K680" s="69" t="s">
        <v>30</v>
      </c>
      <c r="L680" s="70"/>
      <c r="M680" s="217" t="s">
        <v>31</v>
      </c>
    </row>
    <row r="681" spans="1:13">
      <c r="A681" s="65" t="s">
        <v>13</v>
      </c>
      <c r="B681" s="66" t="s">
        <v>482</v>
      </c>
      <c r="C681" s="97"/>
      <c r="D681" s="97"/>
      <c r="E681" s="97"/>
      <c r="F681" s="67"/>
      <c r="G681" s="66">
        <v>1</v>
      </c>
      <c r="H681" s="67" t="s">
        <v>394</v>
      </c>
      <c r="I681" s="68">
        <v>5000000</v>
      </c>
      <c r="J681" s="68">
        <f t="shared" si="6"/>
        <v>5000000</v>
      </c>
      <c r="K681" s="69" t="s">
        <v>30</v>
      </c>
      <c r="L681" s="70"/>
      <c r="M681" s="3"/>
    </row>
    <row r="682" spans="1:13">
      <c r="A682" s="65" t="s">
        <v>13</v>
      </c>
      <c r="B682" s="66" t="s">
        <v>483</v>
      </c>
      <c r="C682" s="97"/>
      <c r="D682" s="97"/>
      <c r="E682" s="97"/>
      <c r="F682" s="67"/>
      <c r="G682" s="66">
        <v>13</v>
      </c>
      <c r="H682" s="67" t="s">
        <v>394</v>
      </c>
      <c r="I682" s="68">
        <v>14500000</v>
      </c>
      <c r="J682" s="68">
        <f t="shared" si="6"/>
        <v>188500000</v>
      </c>
      <c r="K682" s="69" t="s">
        <v>30</v>
      </c>
      <c r="L682" s="70"/>
      <c r="M682" s="3"/>
    </row>
    <row r="683" spans="1:13">
      <c r="A683" s="65" t="s">
        <v>13</v>
      </c>
      <c r="B683" s="66" t="s">
        <v>484</v>
      </c>
      <c r="C683" s="97"/>
      <c r="D683" s="97"/>
      <c r="E683" s="97"/>
      <c r="F683" s="67"/>
      <c r="G683" s="66">
        <v>1</v>
      </c>
      <c r="H683" s="67" t="s">
        <v>29</v>
      </c>
      <c r="I683" s="68">
        <v>190000000</v>
      </c>
      <c r="J683" s="68">
        <f t="shared" si="6"/>
        <v>190000000</v>
      </c>
      <c r="K683" s="69" t="s">
        <v>30</v>
      </c>
      <c r="L683" s="70"/>
      <c r="M683" s="3"/>
    </row>
    <row r="684" spans="1:13">
      <c r="A684" s="65" t="s">
        <v>13</v>
      </c>
      <c r="B684" s="66" t="s">
        <v>485</v>
      </c>
      <c r="C684" s="97"/>
      <c r="D684" s="97"/>
      <c r="E684" s="97"/>
      <c r="F684" s="67"/>
      <c r="G684" s="66">
        <v>500</v>
      </c>
      <c r="H684" s="67" t="s">
        <v>394</v>
      </c>
      <c r="I684" s="68">
        <v>350000</v>
      </c>
      <c r="J684" s="68">
        <f t="shared" si="6"/>
        <v>175000000</v>
      </c>
      <c r="K684" s="69" t="s">
        <v>30</v>
      </c>
      <c r="L684" s="70"/>
      <c r="M684" s="3"/>
    </row>
    <row r="685" spans="1:13">
      <c r="A685" s="43" t="s">
        <v>403</v>
      </c>
      <c r="B685" s="226" t="s">
        <v>391</v>
      </c>
      <c r="C685" s="227"/>
      <c r="D685" s="227"/>
      <c r="E685" s="227"/>
      <c r="F685" s="45"/>
      <c r="G685" s="44">
        <v>0</v>
      </c>
      <c r="H685" s="45" t="s">
        <v>13</v>
      </c>
      <c r="I685" s="46">
        <v>0</v>
      </c>
      <c r="J685" s="46">
        <f>J686</f>
        <v>24000000</v>
      </c>
      <c r="K685" s="73"/>
      <c r="L685" s="49"/>
      <c r="M685" s="50"/>
    </row>
    <row r="686" spans="1:13">
      <c r="A686" s="59" t="s">
        <v>392</v>
      </c>
      <c r="B686" s="60" t="s">
        <v>75</v>
      </c>
      <c r="C686" s="128"/>
      <c r="D686" s="128"/>
      <c r="E686" s="128"/>
      <c r="F686" s="61"/>
      <c r="G686" s="60">
        <v>0</v>
      </c>
      <c r="H686" s="61" t="s">
        <v>13</v>
      </c>
      <c r="I686" s="62">
        <v>0</v>
      </c>
      <c r="J686" s="62">
        <f>SUM(J687:J688)</f>
        <v>24000000</v>
      </c>
      <c r="K686" s="63"/>
      <c r="L686" s="64" t="s">
        <v>27</v>
      </c>
      <c r="M686" s="1"/>
    </row>
    <row r="687" spans="1:13">
      <c r="A687" s="65" t="s">
        <v>13</v>
      </c>
      <c r="B687" s="66" t="s">
        <v>486</v>
      </c>
      <c r="C687" s="97"/>
      <c r="D687" s="97"/>
      <c r="E687" s="97"/>
      <c r="F687" s="67"/>
      <c r="G687" s="66">
        <v>5</v>
      </c>
      <c r="H687" s="67" t="s">
        <v>394</v>
      </c>
      <c r="I687" s="68">
        <v>1200000</v>
      </c>
      <c r="J687" s="68">
        <f>G687*I687</f>
        <v>6000000</v>
      </c>
      <c r="K687" s="69" t="s">
        <v>30</v>
      </c>
      <c r="L687" s="70"/>
      <c r="M687" s="3"/>
    </row>
    <row r="688" spans="1:13">
      <c r="A688" s="65" t="s">
        <v>13</v>
      </c>
      <c r="B688" s="66" t="s">
        <v>487</v>
      </c>
      <c r="C688" s="97"/>
      <c r="D688" s="97"/>
      <c r="E688" s="97"/>
      <c r="F688" s="67"/>
      <c r="G688" s="66">
        <v>1</v>
      </c>
      <c r="H688" s="67" t="s">
        <v>29</v>
      </c>
      <c r="I688" s="68">
        <v>18000000</v>
      </c>
      <c r="J688" s="68">
        <f>G688*I688</f>
        <v>18000000</v>
      </c>
      <c r="K688" s="69" t="s">
        <v>30</v>
      </c>
      <c r="L688" s="70"/>
      <c r="M688" s="3"/>
    </row>
    <row r="689" spans="1:13">
      <c r="A689" s="43" t="s">
        <v>426</v>
      </c>
      <c r="B689" s="226" t="s">
        <v>22</v>
      </c>
      <c r="C689" s="227"/>
      <c r="D689" s="227"/>
      <c r="E689" s="227"/>
      <c r="F689" s="45"/>
      <c r="G689" s="44">
        <v>0</v>
      </c>
      <c r="H689" s="45" t="s">
        <v>13</v>
      </c>
      <c r="I689" s="46">
        <v>0</v>
      </c>
      <c r="J689" s="46">
        <f>J690</f>
        <v>462400000</v>
      </c>
      <c r="K689" s="73"/>
      <c r="L689" s="49"/>
      <c r="M689" s="50"/>
    </row>
    <row r="690" spans="1:13">
      <c r="A690" s="59" t="s">
        <v>392</v>
      </c>
      <c r="B690" s="60" t="s">
        <v>75</v>
      </c>
      <c r="C690" s="128"/>
      <c r="D690" s="128"/>
      <c r="E690" s="128"/>
      <c r="F690" s="61"/>
      <c r="G690" s="60">
        <v>0</v>
      </c>
      <c r="H690" s="61" t="s">
        <v>13</v>
      </c>
      <c r="I690" s="62">
        <v>0</v>
      </c>
      <c r="J690" s="62">
        <f>SUM(J691:J696)</f>
        <v>462400000</v>
      </c>
      <c r="K690" s="63"/>
      <c r="L690" s="64" t="s">
        <v>27</v>
      </c>
      <c r="M690" s="1"/>
    </row>
    <row r="691" spans="1:13">
      <c r="A691" s="65" t="s">
        <v>13</v>
      </c>
      <c r="B691" s="66" t="s">
        <v>488</v>
      </c>
      <c r="C691" s="97"/>
      <c r="D691" s="97"/>
      <c r="E691" s="97"/>
      <c r="F691" s="67"/>
      <c r="G691" s="66">
        <v>20</v>
      </c>
      <c r="H691" s="67" t="s">
        <v>445</v>
      </c>
      <c r="I691" s="68">
        <v>20000000</v>
      </c>
      <c r="J691" s="68">
        <f t="shared" ref="J691:J696" si="7">G691*I691</f>
        <v>400000000</v>
      </c>
      <c r="K691" s="69" t="s">
        <v>30</v>
      </c>
      <c r="L691" s="70"/>
      <c r="M691" s="217" t="s">
        <v>31</v>
      </c>
    </row>
    <row r="692" spans="1:13">
      <c r="A692" s="65" t="s">
        <v>13</v>
      </c>
      <c r="B692" s="66" t="s">
        <v>489</v>
      </c>
      <c r="C692" s="97"/>
      <c r="D692" s="97"/>
      <c r="E692" s="97"/>
      <c r="F692" s="67"/>
      <c r="G692" s="66">
        <v>8</v>
      </c>
      <c r="H692" s="67" t="s">
        <v>490</v>
      </c>
      <c r="I692" s="68">
        <v>800000</v>
      </c>
      <c r="J692" s="68">
        <f t="shared" si="7"/>
        <v>6400000</v>
      </c>
      <c r="K692" s="69" t="s">
        <v>30</v>
      </c>
      <c r="L692" s="70"/>
      <c r="M692" s="3"/>
    </row>
    <row r="693" spans="1:13">
      <c r="A693" s="65" t="s">
        <v>13</v>
      </c>
      <c r="B693" s="66" t="s">
        <v>491</v>
      </c>
      <c r="C693" s="97"/>
      <c r="D693" s="97"/>
      <c r="E693" s="97"/>
      <c r="F693" s="67"/>
      <c r="G693" s="66">
        <v>32</v>
      </c>
      <c r="H693" s="67" t="s">
        <v>490</v>
      </c>
      <c r="I693" s="68">
        <v>500000</v>
      </c>
      <c r="J693" s="68">
        <f t="shared" si="7"/>
        <v>16000000</v>
      </c>
      <c r="K693" s="69" t="s">
        <v>30</v>
      </c>
      <c r="L693" s="70"/>
      <c r="M693" s="3"/>
    </row>
    <row r="694" spans="1:13">
      <c r="A694" s="65" t="s">
        <v>13</v>
      </c>
      <c r="B694" s="66" t="s">
        <v>492</v>
      </c>
      <c r="C694" s="97"/>
      <c r="D694" s="97"/>
      <c r="E694" s="97"/>
      <c r="F694" s="67"/>
      <c r="G694" s="66">
        <v>2</v>
      </c>
      <c r="H694" s="67" t="s">
        <v>445</v>
      </c>
      <c r="I694" s="68">
        <v>3000000</v>
      </c>
      <c r="J694" s="68">
        <f t="shared" si="7"/>
        <v>6000000</v>
      </c>
      <c r="K694" s="69" t="s">
        <v>30</v>
      </c>
      <c r="L694" s="70"/>
      <c r="M694" s="3"/>
    </row>
    <row r="695" spans="1:13">
      <c r="A695" s="65" t="s">
        <v>13</v>
      </c>
      <c r="B695" s="66" t="s">
        <v>493</v>
      </c>
      <c r="C695" s="97"/>
      <c r="D695" s="97"/>
      <c r="E695" s="97"/>
      <c r="F695" s="67"/>
      <c r="G695" s="66">
        <v>1</v>
      </c>
      <c r="H695" s="67" t="s">
        <v>445</v>
      </c>
      <c r="I695" s="68">
        <v>14000000</v>
      </c>
      <c r="J695" s="68">
        <f t="shared" si="7"/>
        <v>14000000</v>
      </c>
      <c r="K695" s="69" t="s">
        <v>30</v>
      </c>
      <c r="L695" s="70"/>
      <c r="M695" s="3"/>
    </row>
    <row r="696" spans="1:13">
      <c r="A696" s="65" t="s">
        <v>13</v>
      </c>
      <c r="B696" s="66" t="s">
        <v>32</v>
      </c>
      <c r="C696" s="97"/>
      <c r="D696" s="97"/>
      <c r="E696" s="97"/>
      <c r="F696" s="67"/>
      <c r="G696" s="66">
        <v>1</v>
      </c>
      <c r="H696" s="67" t="s">
        <v>29</v>
      </c>
      <c r="I696" s="68">
        <v>20000000</v>
      </c>
      <c r="J696" s="68">
        <f t="shared" si="7"/>
        <v>20000000</v>
      </c>
      <c r="K696" s="69" t="s">
        <v>30</v>
      </c>
      <c r="L696" s="70"/>
      <c r="M696" s="3"/>
    </row>
    <row r="697" spans="1:13">
      <c r="A697" s="225" t="s">
        <v>494</v>
      </c>
      <c r="B697" s="226" t="s">
        <v>495</v>
      </c>
      <c r="C697" s="227"/>
      <c r="D697" s="227"/>
      <c r="E697" s="227"/>
      <c r="F697" s="228"/>
      <c r="G697" s="44">
        <v>0</v>
      </c>
      <c r="H697" s="45" t="s">
        <v>13</v>
      </c>
      <c r="I697" s="46">
        <v>0</v>
      </c>
      <c r="J697" s="46">
        <f>J698</f>
        <v>28400000</v>
      </c>
      <c r="K697" s="73"/>
      <c r="L697" s="49"/>
      <c r="M697" s="50"/>
    </row>
    <row r="698" spans="1:13">
      <c r="A698" s="59" t="s">
        <v>392</v>
      </c>
      <c r="B698" s="60" t="s">
        <v>75</v>
      </c>
      <c r="C698" s="128"/>
      <c r="D698" s="128"/>
      <c r="E698" s="128"/>
      <c r="F698" s="61"/>
      <c r="G698" s="60">
        <v>0</v>
      </c>
      <c r="H698" s="61" t="s">
        <v>13</v>
      </c>
      <c r="I698" s="62">
        <v>0</v>
      </c>
      <c r="J698" s="62">
        <f>J699</f>
        <v>28400000</v>
      </c>
      <c r="K698" s="63"/>
      <c r="L698" s="64" t="s">
        <v>27</v>
      </c>
      <c r="M698" s="1"/>
    </row>
    <row r="699" spans="1:13">
      <c r="A699" s="65" t="s">
        <v>13</v>
      </c>
      <c r="B699" s="66" t="s">
        <v>487</v>
      </c>
      <c r="C699" s="97"/>
      <c r="D699" s="97"/>
      <c r="E699" s="97"/>
      <c r="F699" s="67"/>
      <c r="G699" s="66">
        <v>1</v>
      </c>
      <c r="H699" s="67" t="s">
        <v>29</v>
      </c>
      <c r="I699" s="68">
        <v>28400000</v>
      </c>
      <c r="J699" s="68">
        <f>G699*I699</f>
        <v>28400000</v>
      </c>
      <c r="K699" s="69" t="s">
        <v>30</v>
      </c>
      <c r="L699" s="70"/>
      <c r="M699" s="3"/>
    </row>
    <row r="700" spans="1:13">
      <c r="A700" s="225" t="s">
        <v>432</v>
      </c>
      <c r="B700" s="226" t="s">
        <v>443</v>
      </c>
      <c r="C700" s="227"/>
      <c r="D700" s="227"/>
      <c r="E700" s="227"/>
      <c r="F700" s="228"/>
      <c r="G700" s="44">
        <v>0</v>
      </c>
      <c r="H700" s="45" t="s">
        <v>13</v>
      </c>
      <c r="I700" s="46">
        <v>0</v>
      </c>
      <c r="J700" s="46">
        <f>J701+J715</f>
        <v>1037250000</v>
      </c>
      <c r="K700" s="73"/>
      <c r="L700" s="49"/>
      <c r="M700" s="50"/>
    </row>
    <row r="701" spans="1:13">
      <c r="A701" s="248" t="s">
        <v>23</v>
      </c>
      <c r="B701" s="249" t="s">
        <v>496</v>
      </c>
      <c r="C701" s="250"/>
      <c r="D701" s="250"/>
      <c r="E701" s="250"/>
      <c r="F701" s="251"/>
      <c r="G701" s="249">
        <v>0</v>
      </c>
      <c r="H701" s="251" t="s">
        <v>13</v>
      </c>
      <c r="I701" s="252">
        <v>0</v>
      </c>
      <c r="J701" s="252">
        <f>J702+J713</f>
        <v>187250000</v>
      </c>
      <c r="K701" s="253"/>
      <c r="L701" s="254"/>
      <c r="M701" s="58"/>
    </row>
    <row r="702" spans="1:13">
      <c r="A702" s="59" t="s">
        <v>392</v>
      </c>
      <c r="B702" s="60" t="s">
        <v>75</v>
      </c>
      <c r="C702" s="128"/>
      <c r="D702" s="128"/>
      <c r="E702" s="128"/>
      <c r="F702" s="61"/>
      <c r="G702" s="60">
        <v>0</v>
      </c>
      <c r="H702" s="61" t="s">
        <v>13</v>
      </c>
      <c r="I702" s="62">
        <v>0</v>
      </c>
      <c r="J702" s="62">
        <f>SUM(J703:J712)</f>
        <v>173750000</v>
      </c>
      <c r="K702" s="63"/>
      <c r="L702" s="64" t="s">
        <v>27</v>
      </c>
      <c r="M702" s="1"/>
    </row>
    <row r="703" spans="1:13">
      <c r="A703" s="65" t="s">
        <v>13</v>
      </c>
      <c r="B703" s="66" t="s">
        <v>497</v>
      </c>
      <c r="C703" s="97"/>
      <c r="D703" s="97"/>
      <c r="E703" s="97"/>
      <c r="F703" s="67"/>
      <c r="G703" s="66">
        <v>1</v>
      </c>
      <c r="H703" s="67" t="s">
        <v>394</v>
      </c>
      <c r="I703" s="68">
        <v>30000000</v>
      </c>
      <c r="J703" s="68">
        <f t="shared" ref="J703:J714" si="8">G703*I703</f>
        <v>30000000</v>
      </c>
      <c r="K703" s="69" t="s">
        <v>30</v>
      </c>
      <c r="L703" s="70"/>
      <c r="M703" s="3"/>
    </row>
    <row r="704" spans="1:13">
      <c r="A704" s="65" t="s">
        <v>13</v>
      </c>
      <c r="B704" s="66" t="s">
        <v>498</v>
      </c>
      <c r="C704" s="97"/>
      <c r="D704" s="97"/>
      <c r="E704" s="97"/>
      <c r="F704" s="67"/>
      <c r="G704" s="66">
        <v>1</v>
      </c>
      <c r="H704" s="67" t="s">
        <v>394</v>
      </c>
      <c r="I704" s="68">
        <v>45000000</v>
      </c>
      <c r="J704" s="68">
        <f t="shared" si="8"/>
        <v>45000000</v>
      </c>
      <c r="K704" s="69" t="s">
        <v>30</v>
      </c>
      <c r="L704" s="70"/>
      <c r="M704" s="3"/>
    </row>
    <row r="705" spans="1:13">
      <c r="A705" s="65" t="s">
        <v>13</v>
      </c>
      <c r="B705" s="66" t="s">
        <v>499</v>
      </c>
      <c r="C705" s="97"/>
      <c r="D705" s="97"/>
      <c r="E705" s="97"/>
      <c r="F705" s="67"/>
      <c r="G705" s="66">
        <v>9</v>
      </c>
      <c r="H705" s="67" t="s">
        <v>394</v>
      </c>
      <c r="I705" s="68">
        <v>1350000</v>
      </c>
      <c r="J705" s="68">
        <f t="shared" si="8"/>
        <v>12150000</v>
      </c>
      <c r="K705" s="69" t="s">
        <v>30</v>
      </c>
      <c r="L705" s="70"/>
      <c r="M705" s="3"/>
    </row>
    <row r="706" spans="1:13">
      <c r="A706" s="65" t="s">
        <v>13</v>
      </c>
      <c r="B706" s="66" t="s">
        <v>500</v>
      </c>
      <c r="C706" s="97"/>
      <c r="D706" s="97"/>
      <c r="E706" s="97"/>
      <c r="F706" s="67"/>
      <c r="G706" s="66">
        <v>25</v>
      </c>
      <c r="H706" s="67" t="s">
        <v>394</v>
      </c>
      <c r="I706" s="68">
        <v>1500000</v>
      </c>
      <c r="J706" s="68">
        <f t="shared" si="8"/>
        <v>37500000</v>
      </c>
      <c r="K706" s="69" t="s">
        <v>30</v>
      </c>
      <c r="L706" s="70"/>
      <c r="M706" s="3"/>
    </row>
    <row r="707" spans="1:13">
      <c r="A707" s="65" t="s">
        <v>13</v>
      </c>
      <c r="B707" s="66" t="s">
        <v>425</v>
      </c>
      <c r="C707" s="97"/>
      <c r="D707" s="97"/>
      <c r="E707" s="97"/>
      <c r="F707" s="67"/>
      <c r="G707" s="66">
        <v>1</v>
      </c>
      <c r="H707" s="67" t="s">
        <v>394</v>
      </c>
      <c r="I707" s="68">
        <v>5000000</v>
      </c>
      <c r="J707" s="68">
        <f t="shared" si="8"/>
        <v>5000000</v>
      </c>
      <c r="K707" s="69" t="s">
        <v>30</v>
      </c>
      <c r="L707" s="70"/>
      <c r="M707" s="3"/>
    </row>
    <row r="708" spans="1:13">
      <c r="A708" s="65" t="s">
        <v>13</v>
      </c>
      <c r="B708" s="66" t="s">
        <v>501</v>
      </c>
      <c r="C708" s="97"/>
      <c r="D708" s="97"/>
      <c r="E708" s="97"/>
      <c r="F708" s="67"/>
      <c r="G708" s="66">
        <v>9</v>
      </c>
      <c r="H708" s="67" t="s">
        <v>394</v>
      </c>
      <c r="I708" s="68">
        <v>1000000</v>
      </c>
      <c r="J708" s="68">
        <f t="shared" si="8"/>
        <v>9000000</v>
      </c>
      <c r="K708" s="69" t="s">
        <v>30</v>
      </c>
      <c r="L708" s="70"/>
      <c r="M708" s="3"/>
    </row>
    <row r="709" spans="1:13">
      <c r="A709" s="65" t="s">
        <v>13</v>
      </c>
      <c r="B709" s="66" t="s">
        <v>502</v>
      </c>
      <c r="C709" s="97"/>
      <c r="D709" s="97"/>
      <c r="E709" s="97"/>
      <c r="F709" s="67"/>
      <c r="G709" s="66">
        <v>1</v>
      </c>
      <c r="H709" s="67" t="s">
        <v>394</v>
      </c>
      <c r="I709" s="68">
        <v>1700000</v>
      </c>
      <c r="J709" s="68">
        <f t="shared" si="8"/>
        <v>1700000</v>
      </c>
      <c r="K709" s="69" t="s">
        <v>30</v>
      </c>
      <c r="L709" s="70"/>
      <c r="M709" s="3"/>
    </row>
    <row r="710" spans="1:13">
      <c r="A710" s="65" t="s">
        <v>13</v>
      </c>
      <c r="B710" s="66" t="s">
        <v>503</v>
      </c>
      <c r="C710" s="97"/>
      <c r="D710" s="97"/>
      <c r="E710" s="97"/>
      <c r="F710" s="67"/>
      <c r="G710" s="66">
        <v>1</v>
      </c>
      <c r="H710" s="67" t="s">
        <v>445</v>
      </c>
      <c r="I710" s="68">
        <v>20000000</v>
      </c>
      <c r="J710" s="68">
        <f t="shared" si="8"/>
        <v>20000000</v>
      </c>
      <c r="K710" s="69" t="s">
        <v>30</v>
      </c>
      <c r="L710" s="70"/>
      <c r="M710" s="3"/>
    </row>
    <row r="711" spans="1:13">
      <c r="A711" s="65" t="s">
        <v>13</v>
      </c>
      <c r="B711" s="66" t="s">
        <v>504</v>
      </c>
      <c r="C711" s="97"/>
      <c r="D711" s="97"/>
      <c r="E711" s="97"/>
      <c r="F711" s="67"/>
      <c r="G711" s="66">
        <v>4</v>
      </c>
      <c r="H711" s="67" t="s">
        <v>394</v>
      </c>
      <c r="I711" s="68">
        <v>850000</v>
      </c>
      <c r="J711" s="68">
        <f t="shared" si="8"/>
        <v>3400000</v>
      </c>
      <c r="K711" s="69" t="s">
        <v>30</v>
      </c>
      <c r="L711" s="70"/>
      <c r="M711" s="3"/>
    </row>
    <row r="712" spans="1:13">
      <c r="A712" s="65" t="s">
        <v>13</v>
      </c>
      <c r="B712" s="66" t="s">
        <v>505</v>
      </c>
      <c r="C712" s="97"/>
      <c r="D712" s="97"/>
      <c r="E712" s="97"/>
      <c r="F712" s="67"/>
      <c r="G712" s="66">
        <v>2</v>
      </c>
      <c r="H712" s="67" t="s">
        <v>394</v>
      </c>
      <c r="I712" s="68">
        <v>5000000</v>
      </c>
      <c r="J712" s="68">
        <f t="shared" si="8"/>
        <v>10000000</v>
      </c>
      <c r="K712" s="69" t="s">
        <v>30</v>
      </c>
      <c r="L712" s="70"/>
      <c r="M712" s="3"/>
    </row>
    <row r="713" spans="1:13">
      <c r="A713" s="232" t="s">
        <v>25</v>
      </c>
      <c r="B713" s="233" t="s">
        <v>26</v>
      </c>
      <c r="C713" s="234"/>
      <c r="D713" s="234"/>
      <c r="E713" s="234"/>
      <c r="F713" s="235"/>
      <c r="G713" s="233">
        <v>0</v>
      </c>
      <c r="H713" s="235" t="s">
        <v>13</v>
      </c>
      <c r="I713" s="236">
        <v>0</v>
      </c>
      <c r="J713" s="236">
        <v>13500000</v>
      </c>
      <c r="K713" s="237"/>
      <c r="L713" s="238" t="s">
        <v>27</v>
      </c>
      <c r="M713" s="1"/>
    </row>
    <row r="714" spans="1:13">
      <c r="A714" s="239" t="s">
        <v>13</v>
      </c>
      <c r="B714" s="240" t="s">
        <v>506</v>
      </c>
      <c r="C714" s="241"/>
      <c r="D714" s="241"/>
      <c r="E714" s="241"/>
      <c r="F714" s="242"/>
      <c r="G714" s="240">
        <v>9</v>
      </c>
      <c r="H714" s="242" t="s">
        <v>445</v>
      </c>
      <c r="I714" s="243">
        <v>1500000</v>
      </c>
      <c r="J714" s="243">
        <f t="shared" si="8"/>
        <v>13500000</v>
      </c>
      <c r="K714" s="244" t="s">
        <v>30</v>
      </c>
      <c r="L714" s="245"/>
      <c r="M714" s="3"/>
    </row>
    <row r="715" spans="1:13">
      <c r="A715" s="248" t="s">
        <v>33</v>
      </c>
      <c r="B715" s="249" t="s">
        <v>507</v>
      </c>
      <c r="C715" s="250"/>
      <c r="D715" s="250"/>
      <c r="E715" s="250"/>
      <c r="F715" s="251"/>
      <c r="G715" s="249">
        <v>0</v>
      </c>
      <c r="H715" s="251" t="s">
        <v>13</v>
      </c>
      <c r="I715" s="252">
        <v>0</v>
      </c>
      <c r="J715" s="252">
        <f>J716</f>
        <v>850000000</v>
      </c>
      <c r="K715" s="253"/>
      <c r="L715" s="254"/>
      <c r="M715" s="58"/>
    </row>
    <row r="716" spans="1:13">
      <c r="A716" s="59" t="s">
        <v>392</v>
      </c>
      <c r="B716" s="60" t="s">
        <v>75</v>
      </c>
      <c r="C716" s="128"/>
      <c r="D716" s="128"/>
      <c r="E716" s="128"/>
      <c r="F716" s="61"/>
      <c r="G716" s="60">
        <v>0</v>
      </c>
      <c r="H716" s="61" t="s">
        <v>13</v>
      </c>
      <c r="I716" s="62">
        <v>0</v>
      </c>
      <c r="J716" s="62">
        <f>SUM(J717:J718)</f>
        <v>850000000</v>
      </c>
      <c r="K716" s="63"/>
      <c r="L716" s="64" t="s">
        <v>27</v>
      </c>
      <c r="M716" s="1"/>
    </row>
    <row r="717" spans="1:13">
      <c r="A717" s="65" t="s">
        <v>13</v>
      </c>
      <c r="B717" s="66" t="s">
        <v>508</v>
      </c>
      <c r="C717" s="97"/>
      <c r="D717" s="97"/>
      <c r="E717" s="97"/>
      <c r="F717" s="67"/>
      <c r="G717" s="66">
        <v>1</v>
      </c>
      <c r="H717" s="67" t="s">
        <v>29</v>
      </c>
      <c r="I717" s="68">
        <v>800000000</v>
      </c>
      <c r="J717" s="68">
        <f>G717*I717</f>
        <v>800000000</v>
      </c>
      <c r="K717" s="69" t="s">
        <v>30</v>
      </c>
      <c r="L717" s="70"/>
      <c r="M717" s="217" t="s">
        <v>31</v>
      </c>
    </row>
    <row r="718" spans="1:13">
      <c r="A718" s="65" t="s">
        <v>13</v>
      </c>
      <c r="B718" s="66" t="s">
        <v>475</v>
      </c>
      <c r="C718" s="97"/>
      <c r="D718" s="97"/>
      <c r="E718" s="97"/>
      <c r="F718" s="67"/>
      <c r="G718" s="66">
        <v>1</v>
      </c>
      <c r="H718" s="67" t="s">
        <v>29</v>
      </c>
      <c r="I718" s="68">
        <v>50000000</v>
      </c>
      <c r="J718" s="68">
        <f>G718*I718</f>
        <v>50000000</v>
      </c>
      <c r="K718" s="69" t="s">
        <v>30</v>
      </c>
      <c r="L718" s="70"/>
      <c r="M718" s="3"/>
    </row>
    <row r="719" spans="1:13">
      <c r="A719" s="225" t="s">
        <v>434</v>
      </c>
      <c r="B719" s="226" t="s">
        <v>509</v>
      </c>
      <c r="C719" s="227"/>
      <c r="D719" s="227"/>
      <c r="E719" s="227"/>
      <c r="F719" s="228"/>
      <c r="G719" s="226">
        <v>0</v>
      </c>
      <c r="H719" s="228" t="s">
        <v>13</v>
      </c>
      <c r="I719" s="229">
        <v>0</v>
      </c>
      <c r="J719" s="229">
        <f>J720</f>
        <v>202000000</v>
      </c>
      <c r="K719" s="230"/>
      <c r="L719" s="231"/>
      <c r="M719" s="50"/>
    </row>
    <row r="720" spans="1:13">
      <c r="A720" s="232" t="s">
        <v>392</v>
      </c>
      <c r="B720" s="233" t="s">
        <v>75</v>
      </c>
      <c r="C720" s="234"/>
      <c r="D720" s="234"/>
      <c r="E720" s="234"/>
      <c r="F720" s="235"/>
      <c r="G720" s="233">
        <v>0</v>
      </c>
      <c r="H720" s="235" t="s">
        <v>13</v>
      </c>
      <c r="I720" s="236">
        <v>0</v>
      </c>
      <c r="J720" s="236">
        <f>SUM(J721:J727)</f>
        <v>202000000</v>
      </c>
      <c r="K720" s="237"/>
      <c r="L720" s="238" t="s">
        <v>27</v>
      </c>
      <c r="M720" s="1"/>
    </row>
    <row r="721" spans="1:13">
      <c r="A721" s="239" t="s">
        <v>13</v>
      </c>
      <c r="B721" s="240" t="s">
        <v>510</v>
      </c>
      <c r="C721" s="241"/>
      <c r="D721" s="241"/>
      <c r="E721" s="241"/>
      <c r="F721" s="242"/>
      <c r="G721" s="240">
        <v>1</v>
      </c>
      <c r="H721" s="242" t="s">
        <v>441</v>
      </c>
      <c r="I721" s="243">
        <v>35000000</v>
      </c>
      <c r="J721" s="243">
        <f t="shared" ref="J721:J727" si="9">G721*I721</f>
        <v>35000000</v>
      </c>
      <c r="K721" s="244" t="s">
        <v>30</v>
      </c>
      <c r="L721" s="245"/>
      <c r="M721" s="3"/>
    </row>
    <row r="722" spans="1:13">
      <c r="A722" s="239" t="s">
        <v>13</v>
      </c>
      <c r="B722" s="240" t="s">
        <v>511</v>
      </c>
      <c r="C722" s="241"/>
      <c r="D722" s="241"/>
      <c r="E722" s="241"/>
      <c r="F722" s="242"/>
      <c r="G722" s="240">
        <v>1</v>
      </c>
      <c r="H722" s="242" t="s">
        <v>394</v>
      </c>
      <c r="I722" s="243">
        <v>15000000</v>
      </c>
      <c r="J722" s="243">
        <f t="shared" si="9"/>
        <v>15000000</v>
      </c>
      <c r="K722" s="244" t="s">
        <v>30</v>
      </c>
      <c r="L722" s="245"/>
      <c r="M722" s="3"/>
    </row>
    <row r="723" spans="1:13">
      <c r="A723" s="239" t="s">
        <v>13</v>
      </c>
      <c r="B723" s="240" t="s">
        <v>512</v>
      </c>
      <c r="C723" s="241"/>
      <c r="D723" s="241"/>
      <c r="E723" s="241"/>
      <c r="F723" s="242"/>
      <c r="G723" s="240">
        <v>1</v>
      </c>
      <c r="H723" s="242" t="s">
        <v>29</v>
      </c>
      <c r="I723" s="243">
        <v>45000000</v>
      </c>
      <c r="J723" s="243">
        <f t="shared" si="9"/>
        <v>45000000</v>
      </c>
      <c r="K723" s="244" t="s">
        <v>30</v>
      </c>
      <c r="L723" s="245"/>
      <c r="M723" s="3"/>
    </row>
    <row r="724" spans="1:13">
      <c r="A724" s="239" t="s">
        <v>13</v>
      </c>
      <c r="B724" s="240" t="s">
        <v>513</v>
      </c>
      <c r="C724" s="241"/>
      <c r="D724" s="241"/>
      <c r="E724" s="241"/>
      <c r="F724" s="242"/>
      <c r="G724" s="240">
        <v>1</v>
      </c>
      <c r="H724" s="242" t="s">
        <v>394</v>
      </c>
      <c r="I724" s="243">
        <v>25000000</v>
      </c>
      <c r="J724" s="243">
        <f t="shared" si="9"/>
        <v>25000000</v>
      </c>
      <c r="K724" s="244" t="s">
        <v>30</v>
      </c>
      <c r="L724" s="245"/>
      <c r="M724" s="3"/>
    </row>
    <row r="725" spans="1:13">
      <c r="A725" s="239" t="s">
        <v>13</v>
      </c>
      <c r="B725" s="240" t="s">
        <v>514</v>
      </c>
      <c r="C725" s="241"/>
      <c r="D725" s="241"/>
      <c r="E725" s="241"/>
      <c r="F725" s="242"/>
      <c r="G725" s="240">
        <v>1</v>
      </c>
      <c r="H725" s="242" t="s">
        <v>29</v>
      </c>
      <c r="I725" s="243">
        <v>25000000</v>
      </c>
      <c r="J725" s="243">
        <f t="shared" si="9"/>
        <v>25000000</v>
      </c>
      <c r="K725" s="244" t="s">
        <v>30</v>
      </c>
      <c r="L725" s="245"/>
      <c r="M725" s="3"/>
    </row>
    <row r="726" spans="1:13">
      <c r="A726" s="239" t="s">
        <v>13</v>
      </c>
      <c r="B726" s="240" t="s">
        <v>515</v>
      </c>
      <c r="C726" s="241"/>
      <c r="D726" s="241"/>
      <c r="E726" s="241"/>
      <c r="F726" s="242"/>
      <c r="G726" s="240">
        <v>3</v>
      </c>
      <c r="H726" s="242" t="s">
        <v>394</v>
      </c>
      <c r="I726" s="243">
        <v>9000000</v>
      </c>
      <c r="J726" s="243">
        <f t="shared" si="9"/>
        <v>27000000</v>
      </c>
      <c r="K726" s="244" t="s">
        <v>30</v>
      </c>
      <c r="L726" s="245"/>
      <c r="M726" s="3"/>
    </row>
    <row r="727" spans="1:13">
      <c r="A727" s="239" t="s">
        <v>13</v>
      </c>
      <c r="B727" s="240" t="s">
        <v>516</v>
      </c>
      <c r="C727" s="241"/>
      <c r="D727" s="241"/>
      <c r="E727" s="241"/>
      <c r="F727" s="242"/>
      <c r="G727" s="240">
        <v>6</v>
      </c>
      <c r="H727" s="242" t="s">
        <v>394</v>
      </c>
      <c r="I727" s="243">
        <v>5000000</v>
      </c>
      <c r="J727" s="243">
        <f t="shared" si="9"/>
        <v>30000000</v>
      </c>
      <c r="K727" s="244" t="s">
        <v>30</v>
      </c>
      <c r="L727" s="245"/>
      <c r="M727" s="3"/>
    </row>
    <row r="728" spans="1:13">
      <c r="A728" s="255" t="s">
        <v>517</v>
      </c>
      <c r="B728" s="256" t="s">
        <v>518</v>
      </c>
      <c r="C728" s="257"/>
      <c r="D728" s="257"/>
      <c r="E728" s="257"/>
      <c r="F728" s="258"/>
      <c r="G728" s="256">
        <v>17000</v>
      </c>
      <c r="H728" s="258" t="s">
        <v>519</v>
      </c>
      <c r="I728" s="259">
        <v>0</v>
      </c>
      <c r="J728" s="259">
        <f>J729+J736+J743+J750</f>
        <v>29824111000</v>
      </c>
      <c r="K728" s="260"/>
      <c r="L728" s="261"/>
      <c r="M728" s="34"/>
    </row>
    <row r="729" spans="1:13">
      <c r="A729" s="262" t="s">
        <v>520</v>
      </c>
      <c r="B729" s="213" t="s">
        <v>521</v>
      </c>
      <c r="C729" s="214"/>
      <c r="D729" s="214"/>
      <c r="E729" s="214"/>
      <c r="F729" s="215"/>
      <c r="G729" s="213">
        <v>0</v>
      </c>
      <c r="H729" s="215" t="s">
        <v>13</v>
      </c>
      <c r="I729" s="216">
        <v>0</v>
      </c>
      <c r="J729" s="216">
        <f>J730</f>
        <v>25159126000</v>
      </c>
      <c r="K729" s="263"/>
      <c r="L729" s="264"/>
      <c r="M729" s="42"/>
    </row>
    <row r="730" spans="1:13">
      <c r="A730" s="218" t="s">
        <v>21</v>
      </c>
      <c r="B730" s="219" t="s">
        <v>522</v>
      </c>
      <c r="C730" s="220"/>
      <c r="D730" s="220"/>
      <c r="E730" s="220"/>
      <c r="F730" s="221"/>
      <c r="G730" s="219">
        <v>0</v>
      </c>
      <c r="H730" s="221" t="s">
        <v>13</v>
      </c>
      <c r="I730" s="222">
        <v>0</v>
      </c>
      <c r="J730" s="222">
        <f>J731</f>
        <v>25159126000</v>
      </c>
      <c r="K730" s="223"/>
      <c r="L730" s="224"/>
      <c r="M730" s="50"/>
    </row>
    <row r="731" spans="1:13">
      <c r="A731" s="59" t="s">
        <v>523</v>
      </c>
      <c r="B731" s="60" t="s">
        <v>524</v>
      </c>
      <c r="C731" s="128"/>
      <c r="D731" s="128"/>
      <c r="E731" s="128"/>
      <c r="F731" s="61"/>
      <c r="G731" s="60">
        <v>0</v>
      </c>
      <c r="H731" s="61" t="s">
        <v>13</v>
      </c>
      <c r="I731" s="62">
        <v>0</v>
      </c>
      <c r="J731" s="62">
        <f>SUM(J732:J735)</f>
        <v>25159126000</v>
      </c>
      <c r="K731" s="63"/>
      <c r="L731" s="64" t="s">
        <v>27</v>
      </c>
      <c r="M731" s="1"/>
    </row>
    <row r="732" spans="1:13">
      <c r="A732" s="65" t="s">
        <v>13</v>
      </c>
      <c r="B732" s="66" t="s">
        <v>525</v>
      </c>
      <c r="C732" s="97"/>
      <c r="D732" s="97"/>
      <c r="E732" s="97"/>
      <c r="F732" s="67"/>
      <c r="G732" s="66">
        <v>1</v>
      </c>
      <c r="H732" s="67" t="s">
        <v>29</v>
      </c>
      <c r="I732" s="68">
        <v>24084474000</v>
      </c>
      <c r="J732" s="68">
        <f>G732*I732</f>
        <v>24084474000</v>
      </c>
      <c r="K732" s="69" t="s">
        <v>30</v>
      </c>
      <c r="L732" s="70"/>
      <c r="M732" s="217" t="s">
        <v>31</v>
      </c>
    </row>
    <row r="733" spans="1:13">
      <c r="A733" s="65" t="s">
        <v>13</v>
      </c>
      <c r="B733" s="66" t="s">
        <v>526</v>
      </c>
      <c r="C733" s="97"/>
      <c r="D733" s="97"/>
      <c r="E733" s="97"/>
      <c r="F733" s="67"/>
      <c r="G733" s="66">
        <v>1</v>
      </c>
      <c r="H733" s="67" t="s">
        <v>29</v>
      </c>
      <c r="I733" s="68">
        <v>558080000</v>
      </c>
      <c r="J733" s="68">
        <f>G733*I733</f>
        <v>558080000</v>
      </c>
      <c r="K733" s="69" t="s">
        <v>30</v>
      </c>
      <c r="L733" s="70"/>
      <c r="M733" s="217" t="s">
        <v>31</v>
      </c>
    </row>
    <row r="734" spans="1:13">
      <c r="A734" s="65" t="s">
        <v>13</v>
      </c>
      <c r="B734" s="66" t="s">
        <v>527</v>
      </c>
      <c r="C734" s="97"/>
      <c r="D734" s="97"/>
      <c r="E734" s="97"/>
      <c r="F734" s="67"/>
      <c r="G734" s="66">
        <v>1</v>
      </c>
      <c r="H734" s="67" t="s">
        <v>29</v>
      </c>
      <c r="I734" s="68">
        <v>165532000</v>
      </c>
      <c r="J734" s="68">
        <f>G734*I734</f>
        <v>165532000</v>
      </c>
      <c r="K734" s="69" t="s">
        <v>30</v>
      </c>
      <c r="L734" s="70"/>
      <c r="M734" s="217" t="s">
        <v>31</v>
      </c>
    </row>
    <row r="735" spans="1:13">
      <c r="A735" s="65" t="s">
        <v>13</v>
      </c>
      <c r="B735" s="66" t="s">
        <v>475</v>
      </c>
      <c r="C735" s="97"/>
      <c r="D735" s="97"/>
      <c r="E735" s="97"/>
      <c r="F735" s="67"/>
      <c r="G735" s="66">
        <v>1</v>
      </c>
      <c r="H735" s="67" t="s">
        <v>29</v>
      </c>
      <c r="I735" s="68">
        <v>351040000</v>
      </c>
      <c r="J735" s="68">
        <f>G735*I735</f>
        <v>351040000</v>
      </c>
      <c r="K735" s="69" t="s">
        <v>30</v>
      </c>
      <c r="L735" s="70"/>
      <c r="M735" s="3"/>
    </row>
    <row r="736" spans="1:13">
      <c r="A736" s="265" t="s">
        <v>528</v>
      </c>
      <c r="B736" s="266" t="s">
        <v>529</v>
      </c>
      <c r="C736" s="267"/>
      <c r="D736" s="267"/>
      <c r="E736" s="267"/>
      <c r="F736" s="268"/>
      <c r="G736" s="266">
        <v>0</v>
      </c>
      <c r="H736" s="268" t="s">
        <v>13</v>
      </c>
      <c r="I736" s="269">
        <v>0</v>
      </c>
      <c r="J736" s="269">
        <f>J737</f>
        <v>1307436000</v>
      </c>
      <c r="K736" s="270"/>
      <c r="L736" s="271"/>
      <c r="M736" s="42"/>
    </row>
    <row r="737" spans="1:13">
      <c r="A737" s="225" t="s">
        <v>40</v>
      </c>
      <c r="B737" s="226" t="s">
        <v>530</v>
      </c>
      <c r="C737" s="227"/>
      <c r="D737" s="227"/>
      <c r="E737" s="227"/>
      <c r="F737" s="228"/>
      <c r="G737" s="226">
        <v>0</v>
      </c>
      <c r="H737" s="228" t="s">
        <v>13</v>
      </c>
      <c r="I737" s="229">
        <v>0</v>
      </c>
      <c r="J737" s="229">
        <f>J738</f>
        <v>1307436000</v>
      </c>
      <c r="K737" s="230"/>
      <c r="L737" s="231"/>
      <c r="M737" s="50"/>
    </row>
    <row r="738" spans="1:13">
      <c r="A738" s="232" t="s">
        <v>523</v>
      </c>
      <c r="B738" s="233" t="s">
        <v>524</v>
      </c>
      <c r="C738" s="234"/>
      <c r="D738" s="234"/>
      <c r="E738" s="234"/>
      <c r="F738" s="235"/>
      <c r="G738" s="233">
        <v>0</v>
      </c>
      <c r="H738" s="235" t="s">
        <v>13</v>
      </c>
      <c r="I738" s="236">
        <v>0</v>
      </c>
      <c r="J738" s="236">
        <f>SUM(J739:J742)</f>
        <v>1307436000</v>
      </c>
      <c r="K738" s="237"/>
      <c r="L738" s="238" t="s">
        <v>27</v>
      </c>
      <c r="M738" s="1"/>
    </row>
    <row r="739" spans="1:13">
      <c r="A739" s="239" t="s">
        <v>13</v>
      </c>
      <c r="B739" s="240" t="s">
        <v>525</v>
      </c>
      <c r="C739" s="241"/>
      <c r="D739" s="241"/>
      <c r="E739" s="241"/>
      <c r="F739" s="242"/>
      <c r="G739" s="240">
        <v>1</v>
      </c>
      <c r="H739" s="242" t="s">
        <v>29</v>
      </c>
      <c r="I739" s="243">
        <v>1131568000</v>
      </c>
      <c r="J739" s="243">
        <f>G739*I739</f>
        <v>1131568000</v>
      </c>
      <c r="K739" s="244" t="s">
        <v>30</v>
      </c>
      <c r="L739" s="245"/>
      <c r="M739" s="217" t="s">
        <v>31</v>
      </c>
    </row>
    <row r="740" spans="1:13">
      <c r="A740" s="239" t="s">
        <v>13</v>
      </c>
      <c r="B740" s="240" t="s">
        <v>527</v>
      </c>
      <c r="C740" s="241"/>
      <c r="D740" s="241"/>
      <c r="E740" s="241"/>
      <c r="F740" s="242"/>
      <c r="G740" s="240">
        <v>1</v>
      </c>
      <c r="H740" s="242" t="s">
        <v>29</v>
      </c>
      <c r="I740" s="243">
        <v>61182000</v>
      </c>
      <c r="J740" s="243">
        <f>G740*I740</f>
        <v>61182000</v>
      </c>
      <c r="K740" s="244" t="s">
        <v>30</v>
      </c>
      <c r="L740" s="245"/>
      <c r="M740" s="217" t="s">
        <v>31</v>
      </c>
    </row>
    <row r="741" spans="1:13">
      <c r="A741" s="239" t="s">
        <v>13</v>
      </c>
      <c r="B741" s="240" t="s">
        <v>526</v>
      </c>
      <c r="C741" s="241"/>
      <c r="D741" s="241"/>
      <c r="E741" s="241"/>
      <c r="F741" s="242"/>
      <c r="G741" s="240">
        <v>1</v>
      </c>
      <c r="H741" s="242" t="s">
        <v>29</v>
      </c>
      <c r="I741" s="243">
        <v>42416000</v>
      </c>
      <c r="J741" s="243">
        <f>G741*I741</f>
        <v>42416000</v>
      </c>
      <c r="K741" s="244" t="s">
        <v>30</v>
      </c>
      <c r="L741" s="245"/>
      <c r="M741" s="217" t="s">
        <v>31</v>
      </c>
    </row>
    <row r="742" spans="1:13">
      <c r="A742" s="239" t="s">
        <v>13</v>
      </c>
      <c r="B742" s="240" t="s">
        <v>475</v>
      </c>
      <c r="C742" s="241"/>
      <c r="D742" s="241"/>
      <c r="E742" s="241"/>
      <c r="F742" s="242"/>
      <c r="G742" s="240">
        <v>1</v>
      </c>
      <c r="H742" s="242" t="s">
        <v>29</v>
      </c>
      <c r="I742" s="243">
        <v>72270000</v>
      </c>
      <c r="J742" s="243">
        <f>G742*I742</f>
        <v>72270000</v>
      </c>
      <c r="K742" s="244" t="s">
        <v>30</v>
      </c>
      <c r="L742" s="245"/>
      <c r="M742" s="3"/>
    </row>
    <row r="743" spans="1:13">
      <c r="A743" s="262" t="s">
        <v>531</v>
      </c>
      <c r="B743" s="213" t="s">
        <v>532</v>
      </c>
      <c r="C743" s="214"/>
      <c r="D743" s="214"/>
      <c r="E743" s="214"/>
      <c r="F743" s="215"/>
      <c r="G743" s="213">
        <v>0</v>
      </c>
      <c r="H743" s="215" t="s">
        <v>13</v>
      </c>
      <c r="I743" s="216">
        <v>0</v>
      </c>
      <c r="J743" s="216">
        <f>J744</f>
        <v>2857549000</v>
      </c>
      <c r="K743" s="263"/>
      <c r="L743" s="264"/>
      <c r="M743" s="42"/>
    </row>
    <row r="744" spans="1:13">
      <c r="A744" s="218" t="s">
        <v>63</v>
      </c>
      <c r="B744" s="219" t="s">
        <v>532</v>
      </c>
      <c r="C744" s="220"/>
      <c r="D744" s="220"/>
      <c r="E744" s="220"/>
      <c r="F744" s="221"/>
      <c r="G744" s="219">
        <v>0</v>
      </c>
      <c r="H744" s="221" t="s">
        <v>13</v>
      </c>
      <c r="I744" s="222">
        <v>0</v>
      </c>
      <c r="J744" s="222">
        <f>J745</f>
        <v>2857549000</v>
      </c>
      <c r="K744" s="223"/>
      <c r="L744" s="224"/>
      <c r="M744" s="50"/>
    </row>
    <row r="745" spans="1:13">
      <c r="A745" s="59" t="s">
        <v>533</v>
      </c>
      <c r="B745" s="60" t="s">
        <v>534</v>
      </c>
      <c r="C745" s="128"/>
      <c r="D745" s="128"/>
      <c r="E745" s="128"/>
      <c r="F745" s="61"/>
      <c r="G745" s="60">
        <v>0</v>
      </c>
      <c r="H745" s="61" t="s">
        <v>13</v>
      </c>
      <c r="I745" s="62">
        <v>0</v>
      </c>
      <c r="J745" s="62">
        <f>SUM(J746:J749)</f>
        <v>2857549000</v>
      </c>
      <c r="K745" s="63"/>
      <c r="L745" s="64" t="s">
        <v>27</v>
      </c>
      <c r="M745" s="1"/>
    </row>
    <row r="746" spans="1:13">
      <c r="A746" s="65" t="s">
        <v>13</v>
      </c>
      <c r="B746" s="66" t="s">
        <v>535</v>
      </c>
      <c r="C746" s="97"/>
      <c r="D746" s="97"/>
      <c r="E746" s="97"/>
      <c r="F746" s="67"/>
      <c r="G746" s="66">
        <v>1</v>
      </c>
      <c r="H746" s="67" t="s">
        <v>29</v>
      </c>
      <c r="I746" s="68">
        <v>2632184000</v>
      </c>
      <c r="J746" s="68">
        <f>G746*I746</f>
        <v>2632184000</v>
      </c>
      <c r="K746" s="69" t="s">
        <v>30</v>
      </c>
      <c r="L746" s="70"/>
      <c r="M746" s="217" t="s">
        <v>31</v>
      </c>
    </row>
    <row r="747" spans="1:13">
      <c r="A747" s="65" t="s">
        <v>13</v>
      </c>
      <c r="B747" s="66" t="s">
        <v>536</v>
      </c>
      <c r="C747" s="97"/>
      <c r="D747" s="97"/>
      <c r="E747" s="97"/>
      <c r="F747" s="67"/>
      <c r="G747" s="66">
        <v>1</v>
      </c>
      <c r="H747" s="67" t="s">
        <v>29</v>
      </c>
      <c r="I747" s="68">
        <v>62160000</v>
      </c>
      <c r="J747" s="68">
        <f>G747*I747</f>
        <v>62160000</v>
      </c>
      <c r="K747" s="69" t="s">
        <v>30</v>
      </c>
      <c r="L747" s="70"/>
      <c r="M747" s="217" t="s">
        <v>31</v>
      </c>
    </row>
    <row r="748" spans="1:13">
      <c r="A748" s="65" t="s">
        <v>13</v>
      </c>
      <c r="B748" s="66" t="s">
        <v>537</v>
      </c>
      <c r="C748" s="97"/>
      <c r="D748" s="97"/>
      <c r="E748" s="97"/>
      <c r="F748" s="67"/>
      <c r="G748" s="66">
        <v>1</v>
      </c>
      <c r="H748" s="67" t="s">
        <v>29</v>
      </c>
      <c r="I748" s="68">
        <v>87955000</v>
      </c>
      <c r="J748" s="68">
        <f>G748*I748</f>
        <v>87955000</v>
      </c>
      <c r="K748" s="69" t="s">
        <v>30</v>
      </c>
      <c r="L748" s="70"/>
      <c r="M748" s="217" t="s">
        <v>31</v>
      </c>
    </row>
    <row r="749" spans="1:13">
      <c r="A749" s="65" t="s">
        <v>13</v>
      </c>
      <c r="B749" s="66" t="s">
        <v>475</v>
      </c>
      <c r="C749" s="97"/>
      <c r="D749" s="97"/>
      <c r="E749" s="97"/>
      <c r="F749" s="67"/>
      <c r="G749" s="66">
        <v>1</v>
      </c>
      <c r="H749" s="67" t="s">
        <v>29</v>
      </c>
      <c r="I749" s="68">
        <v>75250000</v>
      </c>
      <c r="J749" s="68">
        <f>G749*I749</f>
        <v>75250000</v>
      </c>
      <c r="K749" s="69" t="s">
        <v>30</v>
      </c>
      <c r="L749" s="70"/>
      <c r="M749" s="3"/>
    </row>
    <row r="750" spans="1:13">
      <c r="A750" s="35" t="s">
        <v>538</v>
      </c>
      <c r="B750" s="36" t="s">
        <v>539</v>
      </c>
      <c r="C750" s="126"/>
      <c r="D750" s="126"/>
      <c r="E750" s="126"/>
      <c r="F750" s="37"/>
      <c r="G750" s="36">
        <v>0</v>
      </c>
      <c r="H750" s="37" t="s">
        <v>13</v>
      </c>
      <c r="I750" s="38">
        <v>0</v>
      </c>
      <c r="J750" s="38">
        <f>J751</f>
        <v>500000000</v>
      </c>
      <c r="K750" s="72"/>
      <c r="L750" s="41"/>
      <c r="M750" s="42"/>
    </row>
    <row r="751" spans="1:13">
      <c r="A751" s="43" t="s">
        <v>21</v>
      </c>
      <c r="B751" s="44" t="s">
        <v>540</v>
      </c>
      <c r="C751" s="127"/>
      <c r="D751" s="127"/>
      <c r="E751" s="127"/>
      <c r="F751" s="45"/>
      <c r="G751" s="44">
        <v>0</v>
      </c>
      <c r="H751" s="45" t="s">
        <v>13</v>
      </c>
      <c r="I751" s="46">
        <v>0</v>
      </c>
      <c r="J751" s="46">
        <f>J752</f>
        <v>500000000</v>
      </c>
      <c r="K751" s="73"/>
      <c r="L751" s="49"/>
      <c r="M751" s="50"/>
    </row>
    <row r="752" spans="1:13">
      <c r="A752" s="161" t="s">
        <v>541</v>
      </c>
      <c r="B752" s="162" t="s">
        <v>524</v>
      </c>
      <c r="C752" s="163"/>
      <c r="D752" s="163"/>
      <c r="E752" s="163"/>
      <c r="F752" s="164"/>
      <c r="G752" s="162">
        <v>0</v>
      </c>
      <c r="H752" s="164" t="s">
        <v>13</v>
      </c>
      <c r="I752" s="165">
        <v>0</v>
      </c>
      <c r="J752" s="165">
        <f>J753</f>
        <v>500000000</v>
      </c>
      <c r="K752" s="166"/>
      <c r="L752" s="181" t="s">
        <v>76</v>
      </c>
      <c r="M752" s="1"/>
    </row>
    <row r="753" spans="1:13">
      <c r="A753" s="65" t="s">
        <v>13</v>
      </c>
      <c r="B753" s="66" t="s">
        <v>542</v>
      </c>
      <c r="C753" s="97"/>
      <c r="D753" s="97"/>
      <c r="E753" s="97"/>
      <c r="F753" s="67"/>
      <c r="G753" s="66">
        <v>1</v>
      </c>
      <c r="H753" s="67" t="s">
        <v>29</v>
      </c>
      <c r="I753" s="68">
        <v>500000000</v>
      </c>
      <c r="J753" s="68">
        <f>G753*I753</f>
        <v>500000000</v>
      </c>
      <c r="K753" s="69" t="s">
        <v>30</v>
      </c>
      <c r="L753" s="70"/>
      <c r="M753" s="217" t="s">
        <v>31</v>
      </c>
    </row>
    <row r="754" spans="1:13">
      <c r="A754" s="168"/>
      <c r="B754" s="169"/>
      <c r="C754" s="170"/>
      <c r="D754" s="170"/>
      <c r="E754" s="170"/>
      <c r="F754" s="171"/>
      <c r="G754" s="169"/>
      <c r="H754" s="171"/>
      <c r="I754" s="172"/>
      <c r="J754" s="172"/>
      <c r="K754" s="173"/>
      <c r="L754" s="19"/>
      <c r="M754" s="3"/>
    </row>
    <row r="755" spans="1:13">
      <c r="A755" s="272" t="s">
        <v>543</v>
      </c>
      <c r="B755" s="273" t="s">
        <v>544</v>
      </c>
      <c r="C755" s="274"/>
      <c r="D755" s="274"/>
      <c r="E755" s="274"/>
      <c r="F755" s="275"/>
      <c r="G755" s="273">
        <v>0</v>
      </c>
      <c r="H755" s="275" t="s">
        <v>13</v>
      </c>
      <c r="I755" s="276">
        <v>0</v>
      </c>
      <c r="J755" s="276">
        <f>J756+J761+J772</f>
        <v>65077608000</v>
      </c>
      <c r="K755" s="277"/>
      <c r="L755" s="278"/>
      <c r="M755" s="3"/>
    </row>
    <row r="756" spans="1:13">
      <c r="A756" s="27" t="s">
        <v>545</v>
      </c>
      <c r="B756" s="28" t="s">
        <v>546</v>
      </c>
      <c r="C756" s="29"/>
      <c r="D756" s="29"/>
      <c r="E756" s="29"/>
      <c r="F756" s="30"/>
      <c r="G756" s="28">
        <v>3</v>
      </c>
      <c r="H756" s="30" t="s">
        <v>45</v>
      </c>
      <c r="I756" s="31">
        <v>0</v>
      </c>
      <c r="J756" s="31">
        <f>J757</f>
        <v>50000000</v>
      </c>
      <c r="K756" s="32"/>
      <c r="L756" s="33"/>
      <c r="M756" s="34"/>
    </row>
    <row r="757" spans="1:13">
      <c r="A757" s="35" t="s">
        <v>547</v>
      </c>
      <c r="B757" s="36" t="s">
        <v>548</v>
      </c>
      <c r="C757" s="126"/>
      <c r="D757" s="126"/>
      <c r="E757" s="126"/>
      <c r="F757" s="37"/>
      <c r="G757" s="36">
        <v>0</v>
      </c>
      <c r="H757" s="37" t="s">
        <v>13</v>
      </c>
      <c r="I757" s="38">
        <v>0</v>
      </c>
      <c r="J757" s="38">
        <f>J758</f>
        <v>50000000</v>
      </c>
      <c r="K757" s="72"/>
      <c r="L757" s="41"/>
      <c r="M757" s="42"/>
    </row>
    <row r="758" spans="1:13">
      <c r="A758" s="43" t="s">
        <v>21</v>
      </c>
      <c r="B758" s="44" t="s">
        <v>548</v>
      </c>
      <c r="C758" s="127"/>
      <c r="D758" s="127"/>
      <c r="E758" s="127"/>
      <c r="F758" s="45"/>
      <c r="G758" s="44">
        <v>0</v>
      </c>
      <c r="H758" s="45" t="s">
        <v>13</v>
      </c>
      <c r="I758" s="46">
        <v>0</v>
      </c>
      <c r="J758" s="46">
        <f>J759</f>
        <v>50000000</v>
      </c>
      <c r="K758" s="73"/>
      <c r="L758" s="49"/>
      <c r="M758" s="50"/>
    </row>
    <row r="759" spans="1:13">
      <c r="A759" s="161" t="s">
        <v>88</v>
      </c>
      <c r="B759" s="162" t="s">
        <v>89</v>
      </c>
      <c r="C759" s="163"/>
      <c r="D759" s="163"/>
      <c r="E759" s="163"/>
      <c r="F759" s="164"/>
      <c r="G759" s="162">
        <v>0</v>
      </c>
      <c r="H759" s="164" t="s">
        <v>13</v>
      </c>
      <c r="I759" s="165">
        <v>0</v>
      </c>
      <c r="J759" s="165">
        <f>J760</f>
        <v>50000000</v>
      </c>
      <c r="K759" s="166"/>
      <c r="L759" s="167" t="s">
        <v>27</v>
      </c>
      <c r="M759" s="1"/>
    </row>
    <row r="760" spans="1:13">
      <c r="A760" s="168" t="s">
        <v>13</v>
      </c>
      <c r="B760" s="169" t="s">
        <v>549</v>
      </c>
      <c r="C760" s="170"/>
      <c r="D760" s="170"/>
      <c r="E760" s="170"/>
      <c r="F760" s="171"/>
      <c r="G760" s="169">
        <v>1</v>
      </c>
      <c r="H760" s="171" t="s">
        <v>29</v>
      </c>
      <c r="I760" s="172">
        <v>50000000</v>
      </c>
      <c r="J760" s="172">
        <f>G760*I760</f>
        <v>50000000</v>
      </c>
      <c r="K760" s="173" t="s">
        <v>30</v>
      </c>
      <c r="L760" s="19"/>
      <c r="M760" s="3"/>
    </row>
    <row r="761" spans="1:13">
      <c r="A761" s="27" t="s">
        <v>550</v>
      </c>
      <c r="B761" s="28" t="s">
        <v>551</v>
      </c>
      <c r="C761" s="29"/>
      <c r="D761" s="29"/>
      <c r="E761" s="29"/>
      <c r="F761" s="30"/>
      <c r="G761" s="28">
        <v>1</v>
      </c>
      <c r="H761" s="30" t="s">
        <v>45</v>
      </c>
      <c r="I761" s="31">
        <v>0</v>
      </c>
      <c r="J761" s="31">
        <f>J762</f>
        <v>25000000</v>
      </c>
      <c r="K761" s="32"/>
      <c r="L761" s="33"/>
      <c r="M761" s="34"/>
    </row>
    <row r="762" spans="1:13">
      <c r="A762" s="35" t="s">
        <v>552</v>
      </c>
      <c r="B762" s="36" t="s">
        <v>553</v>
      </c>
      <c r="C762" s="126"/>
      <c r="D762" s="126"/>
      <c r="E762" s="126"/>
      <c r="F762" s="37"/>
      <c r="G762" s="36">
        <v>0</v>
      </c>
      <c r="H762" s="37" t="s">
        <v>13</v>
      </c>
      <c r="I762" s="38">
        <v>0</v>
      </c>
      <c r="J762" s="38">
        <f>J763</f>
        <v>25000000</v>
      </c>
      <c r="K762" s="72"/>
      <c r="L762" s="41"/>
      <c r="M762" s="42"/>
    </row>
    <row r="763" spans="1:13">
      <c r="A763" s="43" t="s">
        <v>21</v>
      </c>
      <c r="B763" s="44" t="s">
        <v>553</v>
      </c>
      <c r="C763" s="127"/>
      <c r="D763" s="127"/>
      <c r="E763" s="127"/>
      <c r="F763" s="45"/>
      <c r="G763" s="44">
        <v>0</v>
      </c>
      <c r="H763" s="45" t="s">
        <v>13</v>
      </c>
      <c r="I763" s="46">
        <v>0</v>
      </c>
      <c r="J763" s="46">
        <f>J764+J766+J768+J770</f>
        <v>25000000</v>
      </c>
      <c r="K763" s="73"/>
      <c r="L763" s="49"/>
      <c r="M763" s="50"/>
    </row>
    <row r="764" spans="1:13">
      <c r="A764" s="161" t="s">
        <v>35</v>
      </c>
      <c r="B764" s="162" t="s">
        <v>36</v>
      </c>
      <c r="C764" s="163"/>
      <c r="D764" s="163"/>
      <c r="E764" s="163"/>
      <c r="F764" s="164"/>
      <c r="G764" s="162">
        <v>0</v>
      </c>
      <c r="H764" s="164" t="s">
        <v>13</v>
      </c>
      <c r="I764" s="165">
        <v>0</v>
      </c>
      <c r="J764" s="165">
        <f>J765</f>
        <v>1000000</v>
      </c>
      <c r="K764" s="166"/>
      <c r="L764" s="167" t="s">
        <v>27</v>
      </c>
      <c r="M764" s="1"/>
    </row>
    <row r="765" spans="1:13">
      <c r="A765" s="168" t="s">
        <v>13</v>
      </c>
      <c r="B765" s="240" t="s">
        <v>554</v>
      </c>
      <c r="C765" s="241"/>
      <c r="D765" s="241"/>
      <c r="E765" s="241"/>
      <c r="F765" s="242"/>
      <c r="G765" s="240">
        <v>1</v>
      </c>
      <c r="H765" s="242" t="s">
        <v>60</v>
      </c>
      <c r="I765" s="243">
        <v>1000000</v>
      </c>
      <c r="J765" s="243">
        <f>G765*I765</f>
        <v>1000000</v>
      </c>
      <c r="K765" s="173" t="s">
        <v>30</v>
      </c>
      <c r="L765" s="19"/>
      <c r="M765" s="3"/>
    </row>
    <row r="766" spans="1:13">
      <c r="A766" s="161" t="s">
        <v>51</v>
      </c>
      <c r="B766" s="162" t="s">
        <v>52</v>
      </c>
      <c r="C766" s="163"/>
      <c r="D766" s="163"/>
      <c r="E766" s="163"/>
      <c r="F766" s="164"/>
      <c r="G766" s="162">
        <v>0</v>
      </c>
      <c r="H766" s="164" t="s">
        <v>13</v>
      </c>
      <c r="I766" s="165">
        <v>0</v>
      </c>
      <c r="J766" s="165">
        <f>J767</f>
        <v>8000000</v>
      </c>
      <c r="K766" s="166"/>
      <c r="L766" s="167" t="s">
        <v>27</v>
      </c>
      <c r="M766" s="1"/>
    </row>
    <row r="767" spans="1:13">
      <c r="A767" s="168" t="s">
        <v>13</v>
      </c>
      <c r="B767" s="169" t="s">
        <v>555</v>
      </c>
      <c r="C767" s="170"/>
      <c r="D767" s="170"/>
      <c r="E767" s="170"/>
      <c r="F767" s="171"/>
      <c r="G767" s="169">
        <v>1</v>
      </c>
      <c r="H767" s="171" t="s">
        <v>29</v>
      </c>
      <c r="I767" s="172">
        <v>8000000</v>
      </c>
      <c r="J767" s="172">
        <f>G767*I767</f>
        <v>8000000</v>
      </c>
      <c r="K767" s="173" t="s">
        <v>30</v>
      </c>
      <c r="L767" s="19"/>
      <c r="M767" s="3"/>
    </row>
    <row r="768" spans="1:13">
      <c r="A768" s="161" t="s">
        <v>102</v>
      </c>
      <c r="B768" s="162" t="s">
        <v>103</v>
      </c>
      <c r="C768" s="163"/>
      <c r="D768" s="163"/>
      <c r="E768" s="163"/>
      <c r="F768" s="164"/>
      <c r="G768" s="162">
        <v>0</v>
      </c>
      <c r="H768" s="164" t="s">
        <v>13</v>
      </c>
      <c r="I768" s="165">
        <v>0</v>
      </c>
      <c r="J768" s="165">
        <f>J769</f>
        <v>13000000</v>
      </c>
      <c r="K768" s="166"/>
      <c r="L768" s="167" t="s">
        <v>27</v>
      </c>
      <c r="M768" s="1"/>
    </row>
    <row r="769" spans="1:13">
      <c r="A769" s="168" t="s">
        <v>13</v>
      </c>
      <c r="B769" s="169" t="s">
        <v>556</v>
      </c>
      <c r="C769" s="170"/>
      <c r="D769" s="170"/>
      <c r="E769" s="170"/>
      <c r="F769" s="171"/>
      <c r="G769" s="169">
        <v>1</v>
      </c>
      <c r="H769" s="171" t="s">
        <v>29</v>
      </c>
      <c r="I769" s="172">
        <v>13000000</v>
      </c>
      <c r="J769" s="172">
        <f>G769*I769</f>
        <v>13000000</v>
      </c>
      <c r="K769" s="173" t="s">
        <v>30</v>
      </c>
      <c r="L769" s="19"/>
      <c r="M769" s="3"/>
    </row>
    <row r="770" spans="1:13">
      <c r="A770" s="161" t="s">
        <v>88</v>
      </c>
      <c r="B770" s="162" t="s">
        <v>89</v>
      </c>
      <c r="C770" s="163"/>
      <c r="D770" s="163"/>
      <c r="E770" s="163"/>
      <c r="F770" s="164"/>
      <c r="G770" s="162">
        <v>0</v>
      </c>
      <c r="H770" s="164" t="s">
        <v>13</v>
      </c>
      <c r="I770" s="165">
        <v>0</v>
      </c>
      <c r="J770" s="165">
        <f>J771</f>
        <v>3000000</v>
      </c>
      <c r="K770" s="166"/>
      <c r="L770" s="167" t="s">
        <v>27</v>
      </c>
      <c r="M770" s="1"/>
    </row>
    <row r="771" spans="1:13">
      <c r="A771" s="168" t="s">
        <v>13</v>
      </c>
      <c r="B771" s="169" t="s">
        <v>557</v>
      </c>
      <c r="C771" s="170"/>
      <c r="D771" s="170"/>
      <c r="E771" s="170"/>
      <c r="F771" s="171"/>
      <c r="G771" s="169">
        <v>1</v>
      </c>
      <c r="H771" s="171" t="s">
        <v>29</v>
      </c>
      <c r="I771" s="172">
        <v>3000000</v>
      </c>
      <c r="J771" s="172">
        <f>G771*I771</f>
        <v>3000000</v>
      </c>
      <c r="K771" s="173" t="s">
        <v>30</v>
      </c>
      <c r="L771" s="19"/>
      <c r="M771" s="3"/>
    </row>
    <row r="772" spans="1:13">
      <c r="A772" s="27" t="s">
        <v>558</v>
      </c>
      <c r="B772" s="28" t="s">
        <v>559</v>
      </c>
      <c r="C772" s="29"/>
      <c r="D772" s="29"/>
      <c r="E772" s="29"/>
      <c r="F772" s="30"/>
      <c r="G772" s="28">
        <v>12</v>
      </c>
      <c r="H772" s="30" t="s">
        <v>200</v>
      </c>
      <c r="I772" s="31">
        <v>0</v>
      </c>
      <c r="J772" s="31">
        <f>J773+J909+J922+J926+J930+J940</f>
        <v>65002608000</v>
      </c>
      <c r="K772" s="32"/>
      <c r="L772" s="33"/>
      <c r="M772" s="34"/>
    </row>
    <row r="773" spans="1:13">
      <c r="A773" s="35" t="s">
        <v>560</v>
      </c>
      <c r="B773" s="36" t="s">
        <v>561</v>
      </c>
      <c r="C773" s="126"/>
      <c r="D773" s="126"/>
      <c r="E773" s="126"/>
      <c r="F773" s="37"/>
      <c r="G773" s="36">
        <v>0</v>
      </c>
      <c r="H773" s="37" t="s">
        <v>13</v>
      </c>
      <c r="I773" s="38">
        <v>0</v>
      </c>
      <c r="J773" s="38">
        <f>J774+J856+J884</f>
        <v>62109272000</v>
      </c>
      <c r="K773" s="72"/>
      <c r="L773" s="41"/>
      <c r="M773" s="42"/>
    </row>
    <row r="774" spans="1:13">
      <c r="A774" s="43" t="s">
        <v>562</v>
      </c>
      <c r="B774" s="44" t="s">
        <v>563</v>
      </c>
      <c r="C774" s="127"/>
      <c r="D774" s="127"/>
      <c r="E774" s="127"/>
      <c r="F774" s="45"/>
      <c r="G774" s="44">
        <v>0</v>
      </c>
      <c r="H774" s="45" t="s">
        <v>13</v>
      </c>
      <c r="I774" s="46">
        <v>0</v>
      </c>
      <c r="J774" s="46">
        <f>J775+J841+J846+J851</f>
        <v>42371328000</v>
      </c>
      <c r="K774" s="73"/>
      <c r="L774" s="279"/>
      <c r="M774" s="50"/>
    </row>
    <row r="775" spans="1:13">
      <c r="A775" s="51" t="s">
        <v>23</v>
      </c>
      <c r="B775" s="52" t="s">
        <v>563</v>
      </c>
      <c r="C775" s="179"/>
      <c r="D775" s="179"/>
      <c r="E775" s="179"/>
      <c r="F775" s="53"/>
      <c r="G775" s="52">
        <v>0</v>
      </c>
      <c r="H775" s="53" t="s">
        <v>13</v>
      </c>
      <c r="I775" s="54">
        <v>0</v>
      </c>
      <c r="J775" s="54">
        <f>J776+J780+J783+J787+J791+J794+J797+J800+J802+J804+J806+J808+J810+J813+J815+J817</f>
        <v>41860533000</v>
      </c>
      <c r="K775" s="180"/>
      <c r="L775" s="57"/>
      <c r="M775" s="58"/>
    </row>
    <row r="776" spans="1:13">
      <c r="A776" s="161" t="s">
        <v>564</v>
      </c>
      <c r="B776" s="162" t="s">
        <v>565</v>
      </c>
      <c r="C776" s="163"/>
      <c r="D776" s="163"/>
      <c r="E776" s="163"/>
      <c r="F776" s="164"/>
      <c r="G776" s="162">
        <v>0</v>
      </c>
      <c r="H776" s="164" t="s">
        <v>13</v>
      </c>
      <c r="I776" s="165">
        <v>0</v>
      </c>
      <c r="J776" s="165">
        <f>SUM(J777:J779)</f>
        <v>17136043000</v>
      </c>
      <c r="K776" s="166"/>
      <c r="L776" s="167" t="s">
        <v>27</v>
      </c>
      <c r="M776" s="1"/>
    </row>
    <row r="777" spans="1:13">
      <c r="A777" s="168" t="s">
        <v>13</v>
      </c>
      <c r="B777" s="169" t="s">
        <v>566</v>
      </c>
      <c r="C777" s="170"/>
      <c r="D777" s="170"/>
      <c r="E777" s="170"/>
      <c r="F777" s="171"/>
      <c r="G777" s="169">
        <v>1</v>
      </c>
      <c r="H777" s="171" t="s">
        <v>132</v>
      </c>
      <c r="I777" s="172">
        <v>14872349000</v>
      </c>
      <c r="J777" s="172">
        <f>G777*I777</f>
        <v>14872349000</v>
      </c>
      <c r="K777" s="173"/>
      <c r="L777" s="19"/>
      <c r="M777" s="3"/>
    </row>
    <row r="778" spans="1:13">
      <c r="A778" s="168" t="s">
        <v>13</v>
      </c>
      <c r="B778" s="169" t="s">
        <v>567</v>
      </c>
      <c r="C778" s="170"/>
      <c r="D778" s="170"/>
      <c r="E778" s="170"/>
      <c r="F778" s="171"/>
      <c r="G778" s="169">
        <v>1</v>
      </c>
      <c r="H778" s="171" t="s">
        <v>568</v>
      </c>
      <c r="I778" s="172">
        <v>1185179000</v>
      </c>
      <c r="J778" s="172">
        <f>G778*I778</f>
        <v>1185179000</v>
      </c>
      <c r="K778" s="173"/>
      <c r="L778" s="19"/>
      <c r="M778" s="3"/>
    </row>
    <row r="779" spans="1:13">
      <c r="A779" s="168" t="s">
        <v>13</v>
      </c>
      <c r="B779" s="169" t="s">
        <v>569</v>
      </c>
      <c r="C779" s="170"/>
      <c r="D779" s="170"/>
      <c r="E779" s="170"/>
      <c r="F779" s="171"/>
      <c r="G779" s="169">
        <v>1</v>
      </c>
      <c r="H779" s="171" t="s">
        <v>132</v>
      </c>
      <c r="I779" s="172">
        <v>1078515000</v>
      </c>
      <c r="J779" s="172">
        <f>G779*I779</f>
        <v>1078515000</v>
      </c>
      <c r="K779" s="173"/>
      <c r="L779" s="19"/>
      <c r="M779" s="3"/>
    </row>
    <row r="780" spans="1:13">
      <c r="A780" s="161" t="s">
        <v>570</v>
      </c>
      <c r="B780" s="162" t="s">
        <v>571</v>
      </c>
      <c r="C780" s="163"/>
      <c r="D780" s="163"/>
      <c r="E780" s="163"/>
      <c r="F780" s="164"/>
      <c r="G780" s="162">
        <v>0</v>
      </c>
      <c r="H780" s="164" t="s">
        <v>13</v>
      </c>
      <c r="I780" s="165">
        <v>0</v>
      </c>
      <c r="J780" s="165">
        <f>SUM(J781:J782)</f>
        <v>295000</v>
      </c>
      <c r="K780" s="166"/>
      <c r="L780" s="167" t="s">
        <v>27</v>
      </c>
      <c r="M780" s="1"/>
    </row>
    <row r="781" spans="1:13">
      <c r="A781" s="168" t="s">
        <v>13</v>
      </c>
      <c r="B781" s="169" t="s">
        <v>572</v>
      </c>
      <c r="C781" s="170"/>
      <c r="D781" s="170"/>
      <c r="E781" s="170"/>
      <c r="F781" s="171"/>
      <c r="G781" s="169">
        <v>1</v>
      </c>
      <c r="H781" s="171" t="s">
        <v>132</v>
      </c>
      <c r="I781" s="172">
        <v>272000</v>
      </c>
      <c r="J781" s="172">
        <f>G781*I781</f>
        <v>272000</v>
      </c>
      <c r="K781" s="173"/>
      <c r="L781" s="19"/>
      <c r="M781" s="3"/>
    </row>
    <row r="782" spans="1:13">
      <c r="A782" s="168" t="s">
        <v>13</v>
      </c>
      <c r="B782" s="169" t="s">
        <v>573</v>
      </c>
      <c r="C782" s="170"/>
      <c r="D782" s="170"/>
      <c r="E782" s="170"/>
      <c r="F782" s="171"/>
      <c r="G782" s="169">
        <v>1</v>
      </c>
      <c r="H782" s="171" t="s">
        <v>568</v>
      </c>
      <c r="I782" s="172">
        <v>23000</v>
      </c>
      <c r="J782" s="172">
        <f>G782*I782</f>
        <v>23000</v>
      </c>
      <c r="K782" s="173"/>
      <c r="L782" s="19"/>
      <c r="M782" s="3"/>
    </row>
    <row r="783" spans="1:13">
      <c r="A783" s="161" t="s">
        <v>574</v>
      </c>
      <c r="B783" s="162" t="s">
        <v>575</v>
      </c>
      <c r="C783" s="163"/>
      <c r="D783" s="163"/>
      <c r="E783" s="163"/>
      <c r="F783" s="164"/>
      <c r="G783" s="162">
        <v>0</v>
      </c>
      <c r="H783" s="164" t="s">
        <v>13</v>
      </c>
      <c r="I783" s="165">
        <v>0</v>
      </c>
      <c r="J783" s="165">
        <f>SUM(J784:J786)</f>
        <v>1278424000</v>
      </c>
      <c r="K783" s="166"/>
      <c r="L783" s="167" t="s">
        <v>27</v>
      </c>
      <c r="M783" s="1"/>
    </row>
    <row r="784" spans="1:13">
      <c r="A784" s="168" t="s">
        <v>13</v>
      </c>
      <c r="B784" s="169" t="s">
        <v>576</v>
      </c>
      <c r="C784" s="170"/>
      <c r="D784" s="170"/>
      <c r="E784" s="170"/>
      <c r="F784" s="171"/>
      <c r="G784" s="169">
        <v>1</v>
      </c>
      <c r="H784" s="171" t="s">
        <v>132</v>
      </c>
      <c r="I784" s="172">
        <v>1102881000</v>
      </c>
      <c r="J784" s="172">
        <f>G784*I784</f>
        <v>1102881000</v>
      </c>
      <c r="K784" s="173"/>
      <c r="L784" s="19"/>
      <c r="M784" s="3"/>
    </row>
    <row r="785" spans="1:13">
      <c r="A785" s="168" t="s">
        <v>13</v>
      </c>
      <c r="B785" s="169" t="s">
        <v>577</v>
      </c>
      <c r="C785" s="170"/>
      <c r="D785" s="170"/>
      <c r="E785" s="170"/>
      <c r="F785" s="171"/>
      <c r="G785" s="169">
        <v>1</v>
      </c>
      <c r="H785" s="171" t="s">
        <v>568</v>
      </c>
      <c r="I785" s="172">
        <v>91907000</v>
      </c>
      <c r="J785" s="172">
        <f>G785*I785</f>
        <v>91907000</v>
      </c>
      <c r="K785" s="173"/>
      <c r="L785" s="19"/>
      <c r="M785" s="3"/>
    </row>
    <row r="786" spans="1:13">
      <c r="A786" s="168" t="s">
        <v>13</v>
      </c>
      <c r="B786" s="169" t="s">
        <v>569</v>
      </c>
      <c r="C786" s="170"/>
      <c r="D786" s="170"/>
      <c r="E786" s="170"/>
      <c r="F786" s="171"/>
      <c r="G786" s="169">
        <v>1</v>
      </c>
      <c r="H786" s="171" t="s">
        <v>132</v>
      </c>
      <c r="I786" s="172">
        <v>83636000</v>
      </c>
      <c r="J786" s="172">
        <f>G786*I786</f>
        <v>83636000</v>
      </c>
      <c r="K786" s="173"/>
      <c r="L786" s="19"/>
      <c r="M786" s="3"/>
    </row>
    <row r="787" spans="1:13">
      <c r="A787" s="161" t="s">
        <v>578</v>
      </c>
      <c r="B787" s="162" t="s">
        <v>579</v>
      </c>
      <c r="C787" s="163"/>
      <c r="D787" s="163"/>
      <c r="E787" s="163"/>
      <c r="F787" s="164"/>
      <c r="G787" s="162">
        <v>0</v>
      </c>
      <c r="H787" s="164" t="s">
        <v>13</v>
      </c>
      <c r="I787" s="165">
        <v>0</v>
      </c>
      <c r="J787" s="165">
        <f>SUM(J788:J790)</f>
        <v>391085000</v>
      </c>
      <c r="K787" s="166"/>
      <c r="L787" s="167" t="s">
        <v>27</v>
      </c>
      <c r="M787" s="1"/>
    </row>
    <row r="788" spans="1:13">
      <c r="A788" s="168" t="s">
        <v>13</v>
      </c>
      <c r="B788" s="169" t="s">
        <v>580</v>
      </c>
      <c r="C788" s="170"/>
      <c r="D788" s="170"/>
      <c r="E788" s="170"/>
      <c r="F788" s="171"/>
      <c r="G788" s="169">
        <v>1</v>
      </c>
      <c r="H788" s="171" t="s">
        <v>132</v>
      </c>
      <c r="I788" s="172">
        <v>337383000</v>
      </c>
      <c r="J788" s="172">
        <f>G788*I788</f>
        <v>337383000</v>
      </c>
      <c r="K788" s="173"/>
      <c r="L788" s="19"/>
      <c r="M788" s="3"/>
    </row>
    <row r="789" spans="1:13">
      <c r="A789" s="168" t="s">
        <v>13</v>
      </c>
      <c r="B789" s="169" t="s">
        <v>581</v>
      </c>
      <c r="C789" s="170"/>
      <c r="D789" s="170"/>
      <c r="E789" s="170"/>
      <c r="F789" s="171"/>
      <c r="G789" s="169">
        <v>1</v>
      </c>
      <c r="H789" s="171" t="s">
        <v>568</v>
      </c>
      <c r="I789" s="172">
        <v>28117000</v>
      </c>
      <c r="J789" s="172">
        <f>G789*I789</f>
        <v>28117000</v>
      </c>
      <c r="K789" s="173"/>
      <c r="L789" s="19"/>
      <c r="M789" s="3"/>
    </row>
    <row r="790" spans="1:13">
      <c r="A790" s="168" t="s">
        <v>13</v>
      </c>
      <c r="B790" s="169" t="s">
        <v>569</v>
      </c>
      <c r="C790" s="170"/>
      <c r="D790" s="170"/>
      <c r="E790" s="170"/>
      <c r="F790" s="171"/>
      <c r="G790" s="169">
        <v>1</v>
      </c>
      <c r="H790" s="171" t="s">
        <v>132</v>
      </c>
      <c r="I790" s="172">
        <v>25585000</v>
      </c>
      <c r="J790" s="172">
        <f>G790*I790</f>
        <v>25585000</v>
      </c>
      <c r="K790" s="173"/>
      <c r="L790" s="19"/>
      <c r="M790" s="3"/>
    </row>
    <row r="791" spans="1:13">
      <c r="A791" s="161" t="s">
        <v>582</v>
      </c>
      <c r="B791" s="162" t="s">
        <v>583</v>
      </c>
      <c r="C791" s="163"/>
      <c r="D791" s="163"/>
      <c r="E791" s="163"/>
      <c r="F791" s="164"/>
      <c r="G791" s="162">
        <v>0</v>
      </c>
      <c r="H791" s="164" t="s">
        <v>13</v>
      </c>
      <c r="I791" s="165">
        <v>0</v>
      </c>
      <c r="J791" s="165">
        <f>SUM(J792:J793)</f>
        <v>250510000</v>
      </c>
      <c r="K791" s="166"/>
      <c r="L791" s="167" t="s">
        <v>27</v>
      </c>
      <c r="M791" s="1"/>
    </row>
    <row r="792" spans="1:13">
      <c r="A792" s="168" t="s">
        <v>13</v>
      </c>
      <c r="B792" s="169" t="s">
        <v>584</v>
      </c>
      <c r="C792" s="170"/>
      <c r="D792" s="170"/>
      <c r="E792" s="170"/>
      <c r="F792" s="171"/>
      <c r="G792" s="169">
        <v>1</v>
      </c>
      <c r="H792" s="171" t="s">
        <v>132</v>
      </c>
      <c r="I792" s="172">
        <v>231240000</v>
      </c>
      <c r="J792" s="172">
        <f>G792*I792</f>
        <v>231240000</v>
      </c>
      <c r="K792" s="173"/>
      <c r="L792" s="19"/>
      <c r="M792" s="3"/>
    </row>
    <row r="793" spans="1:13">
      <c r="A793" s="168" t="s">
        <v>13</v>
      </c>
      <c r="B793" s="169" t="s">
        <v>585</v>
      </c>
      <c r="C793" s="170"/>
      <c r="D793" s="170"/>
      <c r="E793" s="170"/>
      <c r="F793" s="171"/>
      <c r="G793" s="169">
        <v>1</v>
      </c>
      <c r="H793" s="171" t="s">
        <v>568</v>
      </c>
      <c r="I793" s="172">
        <v>19270000</v>
      </c>
      <c r="J793" s="172">
        <f>G793*I793</f>
        <v>19270000</v>
      </c>
      <c r="K793" s="173"/>
      <c r="L793" s="19"/>
      <c r="M793" s="3"/>
    </row>
    <row r="794" spans="1:13">
      <c r="A794" s="161" t="s">
        <v>586</v>
      </c>
      <c r="B794" s="162" t="s">
        <v>587</v>
      </c>
      <c r="C794" s="163"/>
      <c r="D794" s="163"/>
      <c r="E794" s="163"/>
      <c r="F794" s="164"/>
      <c r="G794" s="162">
        <v>0</v>
      </c>
      <c r="H794" s="164" t="s">
        <v>13</v>
      </c>
      <c r="I794" s="165">
        <v>0</v>
      </c>
      <c r="J794" s="165">
        <f>SUM(J795:J796)</f>
        <v>3601195000</v>
      </c>
      <c r="K794" s="166"/>
      <c r="L794" s="167" t="s">
        <v>27</v>
      </c>
      <c r="M794" s="1"/>
    </row>
    <row r="795" spans="1:13">
      <c r="A795" s="168" t="s">
        <v>13</v>
      </c>
      <c r="B795" s="169" t="s">
        <v>588</v>
      </c>
      <c r="C795" s="170"/>
      <c r="D795" s="170"/>
      <c r="E795" s="170"/>
      <c r="F795" s="171"/>
      <c r="G795" s="169">
        <v>1</v>
      </c>
      <c r="H795" s="171" t="s">
        <v>132</v>
      </c>
      <c r="I795" s="172">
        <v>3324180000</v>
      </c>
      <c r="J795" s="172">
        <f>G795*I795</f>
        <v>3324180000</v>
      </c>
      <c r="K795" s="173"/>
      <c r="L795" s="19"/>
      <c r="M795" s="3"/>
    </row>
    <row r="796" spans="1:13">
      <c r="A796" s="168" t="s">
        <v>13</v>
      </c>
      <c r="B796" s="169" t="s">
        <v>589</v>
      </c>
      <c r="C796" s="170"/>
      <c r="D796" s="170"/>
      <c r="E796" s="170"/>
      <c r="F796" s="171"/>
      <c r="G796" s="169">
        <v>1</v>
      </c>
      <c r="H796" s="171" t="s">
        <v>568</v>
      </c>
      <c r="I796" s="172">
        <v>277015000</v>
      </c>
      <c r="J796" s="172">
        <f>G796*I796</f>
        <v>277015000</v>
      </c>
      <c r="K796" s="173"/>
      <c r="L796" s="19"/>
      <c r="M796" s="3"/>
    </row>
    <row r="797" spans="1:13">
      <c r="A797" s="161" t="s">
        <v>590</v>
      </c>
      <c r="B797" s="162" t="s">
        <v>591</v>
      </c>
      <c r="C797" s="163"/>
      <c r="D797" s="163"/>
      <c r="E797" s="163"/>
      <c r="F797" s="164"/>
      <c r="G797" s="162">
        <v>0</v>
      </c>
      <c r="H797" s="164" t="s">
        <v>13</v>
      </c>
      <c r="I797" s="165">
        <v>0</v>
      </c>
      <c r="J797" s="165">
        <f>SUM(J798:J799)</f>
        <v>863219000</v>
      </c>
      <c r="K797" s="166"/>
      <c r="L797" s="167" t="s">
        <v>27</v>
      </c>
      <c r="M797" s="1"/>
    </row>
    <row r="798" spans="1:13">
      <c r="A798" s="168" t="s">
        <v>13</v>
      </c>
      <c r="B798" s="169" t="s">
        <v>592</v>
      </c>
      <c r="C798" s="170"/>
      <c r="D798" s="170"/>
      <c r="E798" s="170"/>
      <c r="F798" s="171"/>
      <c r="G798" s="169">
        <v>1</v>
      </c>
      <c r="H798" s="171" t="s">
        <v>132</v>
      </c>
      <c r="I798" s="172">
        <v>796823000</v>
      </c>
      <c r="J798" s="172">
        <f>G798*I798</f>
        <v>796823000</v>
      </c>
      <c r="K798" s="173"/>
      <c r="L798" s="19"/>
      <c r="M798" s="3"/>
    </row>
    <row r="799" spans="1:13">
      <c r="A799" s="168" t="s">
        <v>13</v>
      </c>
      <c r="B799" s="169" t="s">
        <v>593</v>
      </c>
      <c r="C799" s="170"/>
      <c r="D799" s="170"/>
      <c r="E799" s="170"/>
      <c r="F799" s="171"/>
      <c r="G799" s="169">
        <v>1</v>
      </c>
      <c r="H799" s="171" t="s">
        <v>568</v>
      </c>
      <c r="I799" s="172">
        <v>66396000</v>
      </c>
      <c r="J799" s="172">
        <f>G799*I799</f>
        <v>66396000</v>
      </c>
      <c r="K799" s="173"/>
      <c r="L799" s="19"/>
      <c r="M799" s="3"/>
    </row>
    <row r="800" spans="1:13">
      <c r="A800" s="161" t="s">
        <v>594</v>
      </c>
      <c r="B800" s="162" t="s">
        <v>595</v>
      </c>
      <c r="C800" s="163"/>
      <c r="D800" s="163"/>
      <c r="E800" s="163"/>
      <c r="F800" s="164"/>
      <c r="G800" s="162">
        <v>0</v>
      </c>
      <c r="H800" s="164" t="s">
        <v>13</v>
      </c>
      <c r="I800" s="165">
        <v>0</v>
      </c>
      <c r="J800" s="165">
        <f>J801</f>
        <v>1204677000</v>
      </c>
      <c r="K800" s="166"/>
      <c r="L800" s="167" t="s">
        <v>27</v>
      </c>
      <c r="M800" s="1"/>
    </row>
    <row r="801" spans="1:13">
      <c r="A801" s="168" t="s">
        <v>13</v>
      </c>
      <c r="B801" s="169" t="s">
        <v>596</v>
      </c>
      <c r="C801" s="170"/>
      <c r="D801" s="170"/>
      <c r="E801" s="170"/>
      <c r="F801" s="171"/>
      <c r="G801" s="169">
        <v>1</v>
      </c>
      <c r="H801" s="171" t="s">
        <v>132</v>
      </c>
      <c r="I801" s="172">
        <v>1204677000</v>
      </c>
      <c r="J801" s="172">
        <f>G801*I801</f>
        <v>1204677000</v>
      </c>
      <c r="K801" s="173"/>
      <c r="L801" s="19"/>
      <c r="M801" s="3"/>
    </row>
    <row r="802" spans="1:13">
      <c r="A802" s="161" t="s">
        <v>597</v>
      </c>
      <c r="B802" s="162" t="s">
        <v>598</v>
      </c>
      <c r="C802" s="163"/>
      <c r="D802" s="163"/>
      <c r="E802" s="163"/>
      <c r="F802" s="164"/>
      <c r="G802" s="162">
        <v>0</v>
      </c>
      <c r="H802" s="164" t="s">
        <v>13</v>
      </c>
      <c r="I802" s="165">
        <v>0</v>
      </c>
      <c r="J802" s="165">
        <f>J803</f>
        <v>3306864000</v>
      </c>
      <c r="K802" s="166"/>
      <c r="L802" s="167" t="s">
        <v>27</v>
      </c>
      <c r="M802" s="1"/>
    </row>
    <row r="803" spans="1:13">
      <c r="A803" s="168" t="s">
        <v>13</v>
      </c>
      <c r="B803" s="169" t="s">
        <v>599</v>
      </c>
      <c r="C803" s="170"/>
      <c r="D803" s="170"/>
      <c r="E803" s="170"/>
      <c r="F803" s="171"/>
      <c r="G803" s="169">
        <v>1</v>
      </c>
      <c r="H803" s="171" t="s">
        <v>132</v>
      </c>
      <c r="I803" s="172">
        <v>3306864000</v>
      </c>
      <c r="J803" s="172">
        <f>G803*I803</f>
        <v>3306864000</v>
      </c>
      <c r="K803" s="173"/>
      <c r="L803" s="19"/>
      <c r="M803" s="3"/>
    </row>
    <row r="804" spans="1:13">
      <c r="A804" s="161" t="s">
        <v>600</v>
      </c>
      <c r="B804" s="162" t="s">
        <v>601</v>
      </c>
      <c r="C804" s="163"/>
      <c r="D804" s="163"/>
      <c r="E804" s="163"/>
      <c r="F804" s="164"/>
      <c r="G804" s="162">
        <v>0</v>
      </c>
      <c r="H804" s="164" t="s">
        <v>13</v>
      </c>
      <c r="I804" s="165">
        <v>0</v>
      </c>
      <c r="J804" s="165">
        <f>J805</f>
        <v>75600000</v>
      </c>
      <c r="K804" s="166"/>
      <c r="L804" s="167" t="s">
        <v>27</v>
      </c>
      <c r="M804" s="1"/>
    </row>
    <row r="805" spans="1:13">
      <c r="A805" s="168" t="s">
        <v>13</v>
      </c>
      <c r="B805" s="169" t="s">
        <v>602</v>
      </c>
      <c r="C805" s="170"/>
      <c r="D805" s="170"/>
      <c r="E805" s="170"/>
      <c r="F805" s="171"/>
      <c r="G805" s="169">
        <v>1</v>
      </c>
      <c r="H805" s="171" t="s">
        <v>132</v>
      </c>
      <c r="I805" s="172">
        <v>75600000</v>
      </c>
      <c r="J805" s="172">
        <f>G805*I805</f>
        <v>75600000</v>
      </c>
      <c r="K805" s="173"/>
      <c r="L805" s="19"/>
      <c r="M805" s="3"/>
    </row>
    <row r="806" spans="1:13">
      <c r="A806" s="161" t="s">
        <v>603</v>
      </c>
      <c r="B806" s="162" t="s">
        <v>604</v>
      </c>
      <c r="C806" s="163"/>
      <c r="D806" s="163"/>
      <c r="E806" s="163"/>
      <c r="F806" s="164"/>
      <c r="G806" s="162">
        <v>0</v>
      </c>
      <c r="H806" s="164" t="s">
        <v>13</v>
      </c>
      <c r="I806" s="165">
        <v>0</v>
      </c>
      <c r="J806" s="165">
        <f>J807</f>
        <v>648000000</v>
      </c>
      <c r="K806" s="166"/>
      <c r="L806" s="167" t="s">
        <v>27</v>
      </c>
      <c r="M806" s="1"/>
    </row>
    <row r="807" spans="1:13">
      <c r="A807" s="168" t="s">
        <v>13</v>
      </c>
      <c r="B807" s="169" t="s">
        <v>605</v>
      </c>
      <c r="C807" s="170"/>
      <c r="D807" s="170"/>
      <c r="E807" s="170"/>
      <c r="F807" s="171"/>
      <c r="G807" s="169">
        <v>1</v>
      </c>
      <c r="H807" s="171" t="s">
        <v>132</v>
      </c>
      <c r="I807" s="172">
        <v>648000000</v>
      </c>
      <c r="J807" s="172">
        <f>G807*I807</f>
        <v>648000000</v>
      </c>
      <c r="K807" s="173"/>
      <c r="L807" s="19"/>
      <c r="M807" s="3"/>
    </row>
    <row r="808" spans="1:13">
      <c r="A808" s="161" t="s">
        <v>606</v>
      </c>
      <c r="B808" s="162" t="s">
        <v>607</v>
      </c>
      <c r="C808" s="163"/>
      <c r="D808" s="163"/>
      <c r="E808" s="163"/>
      <c r="F808" s="164"/>
      <c r="G808" s="162">
        <v>0</v>
      </c>
      <c r="H808" s="164" t="s">
        <v>13</v>
      </c>
      <c r="I808" s="165">
        <v>0</v>
      </c>
      <c r="J808" s="165">
        <f>J809</f>
        <v>15000000</v>
      </c>
      <c r="K808" s="166"/>
      <c r="L808" s="167" t="s">
        <v>27</v>
      </c>
      <c r="M808" s="1"/>
    </row>
    <row r="809" spans="1:13">
      <c r="A809" s="168" t="s">
        <v>13</v>
      </c>
      <c r="B809" s="169" t="s">
        <v>608</v>
      </c>
      <c r="C809" s="170"/>
      <c r="D809" s="170"/>
      <c r="E809" s="170"/>
      <c r="F809" s="171"/>
      <c r="G809" s="169">
        <v>1</v>
      </c>
      <c r="H809" s="171" t="s">
        <v>132</v>
      </c>
      <c r="I809" s="172">
        <v>15000000</v>
      </c>
      <c r="J809" s="172">
        <f>G809*I809</f>
        <v>15000000</v>
      </c>
      <c r="K809" s="173"/>
      <c r="L809" s="19"/>
      <c r="M809" s="3"/>
    </row>
    <row r="810" spans="1:13">
      <c r="A810" s="161" t="s">
        <v>609</v>
      </c>
      <c r="B810" s="162" t="s">
        <v>610</v>
      </c>
      <c r="C810" s="163"/>
      <c r="D810" s="163"/>
      <c r="E810" s="163"/>
      <c r="F810" s="164"/>
      <c r="G810" s="162">
        <v>0</v>
      </c>
      <c r="H810" s="164" t="s">
        <v>13</v>
      </c>
      <c r="I810" s="165">
        <v>0</v>
      </c>
      <c r="J810" s="165">
        <f>SUM(J811:J812)</f>
        <v>335693000</v>
      </c>
      <c r="K810" s="166"/>
      <c r="L810" s="167" t="s">
        <v>27</v>
      </c>
      <c r="M810" s="1"/>
    </row>
    <row r="811" spans="1:13">
      <c r="A811" s="168" t="s">
        <v>13</v>
      </c>
      <c r="B811" s="169" t="s">
        <v>611</v>
      </c>
      <c r="C811" s="170"/>
      <c r="D811" s="170"/>
      <c r="E811" s="170"/>
      <c r="F811" s="171"/>
      <c r="G811" s="169">
        <v>1</v>
      </c>
      <c r="H811" s="171" t="s">
        <v>132</v>
      </c>
      <c r="I811" s="172">
        <v>309870000</v>
      </c>
      <c r="J811" s="172">
        <f>G811*I811</f>
        <v>309870000</v>
      </c>
      <c r="K811" s="173"/>
      <c r="L811" s="19"/>
      <c r="M811" s="3"/>
    </row>
    <row r="812" spans="1:13">
      <c r="A812" s="168" t="s">
        <v>13</v>
      </c>
      <c r="B812" s="169" t="s">
        <v>612</v>
      </c>
      <c r="C812" s="170"/>
      <c r="D812" s="170"/>
      <c r="E812" s="170"/>
      <c r="F812" s="171"/>
      <c r="G812" s="169">
        <v>1</v>
      </c>
      <c r="H812" s="171" t="s">
        <v>568</v>
      </c>
      <c r="I812" s="172">
        <v>25823000</v>
      </c>
      <c r="J812" s="172">
        <f>G812*I812</f>
        <v>25823000</v>
      </c>
      <c r="K812" s="173"/>
      <c r="L812" s="19"/>
      <c r="M812" s="3"/>
    </row>
    <row r="813" spans="1:13">
      <c r="A813" s="161" t="s">
        <v>613</v>
      </c>
      <c r="B813" s="162" t="s">
        <v>614</v>
      </c>
      <c r="C813" s="163"/>
      <c r="D813" s="163"/>
      <c r="E813" s="163"/>
      <c r="F813" s="164"/>
      <c r="G813" s="162">
        <v>0</v>
      </c>
      <c r="H813" s="164" t="s">
        <v>13</v>
      </c>
      <c r="I813" s="165">
        <v>0</v>
      </c>
      <c r="J813" s="165">
        <f>J814</f>
        <v>10402800000</v>
      </c>
      <c r="K813" s="166"/>
      <c r="L813" s="167" t="s">
        <v>27</v>
      </c>
      <c r="M813" s="1"/>
    </row>
    <row r="814" spans="1:13">
      <c r="A814" s="168" t="s">
        <v>13</v>
      </c>
      <c r="B814" s="169" t="s">
        <v>615</v>
      </c>
      <c r="C814" s="170"/>
      <c r="D814" s="170"/>
      <c r="E814" s="170"/>
      <c r="F814" s="171"/>
      <c r="G814" s="169">
        <v>1</v>
      </c>
      <c r="H814" s="171" t="s">
        <v>132</v>
      </c>
      <c r="I814" s="172">
        <v>10402800000</v>
      </c>
      <c r="J814" s="172">
        <f>G814*I814</f>
        <v>10402800000</v>
      </c>
      <c r="K814" s="173"/>
      <c r="L814" s="19"/>
      <c r="M814" s="3"/>
    </row>
    <row r="815" spans="1:13">
      <c r="A815" s="161" t="s">
        <v>616</v>
      </c>
      <c r="B815" s="162" t="s">
        <v>617</v>
      </c>
      <c r="C815" s="163"/>
      <c r="D815" s="163"/>
      <c r="E815" s="163"/>
      <c r="F815" s="164"/>
      <c r="G815" s="162">
        <v>0</v>
      </c>
      <c r="H815" s="164" t="s">
        <v>13</v>
      </c>
      <c r="I815" s="165">
        <v>0</v>
      </c>
      <c r="J815" s="165">
        <f>J816</f>
        <v>768000000</v>
      </c>
      <c r="K815" s="166"/>
      <c r="L815" s="167" t="s">
        <v>27</v>
      </c>
      <c r="M815" s="1"/>
    </row>
    <row r="816" spans="1:13">
      <c r="A816" s="168" t="s">
        <v>13</v>
      </c>
      <c r="B816" s="169" t="s">
        <v>618</v>
      </c>
      <c r="C816" s="170"/>
      <c r="D816" s="170"/>
      <c r="E816" s="170"/>
      <c r="F816" s="171"/>
      <c r="G816" s="169">
        <v>1</v>
      </c>
      <c r="H816" s="171" t="s">
        <v>132</v>
      </c>
      <c r="I816" s="172">
        <v>768000000</v>
      </c>
      <c r="J816" s="172">
        <f>G816*I816</f>
        <v>768000000</v>
      </c>
      <c r="K816" s="173"/>
      <c r="L816" s="19"/>
      <c r="M816" s="3"/>
    </row>
    <row r="817" spans="1:13">
      <c r="A817" s="161" t="s">
        <v>619</v>
      </c>
      <c r="B817" s="162" t="s">
        <v>620</v>
      </c>
      <c r="C817" s="163"/>
      <c r="D817" s="163"/>
      <c r="E817" s="163"/>
      <c r="F817" s="164"/>
      <c r="G817" s="162">
        <v>0</v>
      </c>
      <c r="H817" s="164" t="s">
        <v>13</v>
      </c>
      <c r="I817" s="165">
        <v>0</v>
      </c>
      <c r="J817" s="165">
        <f>J818+J829+J831+J833+J835+J837+J839</f>
        <v>1583128000</v>
      </c>
      <c r="K817" s="166"/>
      <c r="L817" s="167" t="s">
        <v>27</v>
      </c>
      <c r="M817" s="1"/>
    </row>
    <row r="818" spans="1:13">
      <c r="A818" s="280" t="s">
        <v>13</v>
      </c>
      <c r="B818" s="281" t="s">
        <v>621</v>
      </c>
      <c r="C818" s="282"/>
      <c r="D818" s="282"/>
      <c r="E818" s="282"/>
      <c r="F818" s="283"/>
      <c r="G818" s="281">
        <v>0</v>
      </c>
      <c r="H818" s="283" t="s">
        <v>13</v>
      </c>
      <c r="I818" s="284">
        <v>0</v>
      </c>
      <c r="J818" s="284">
        <f>J819+J824</f>
        <v>1195368000</v>
      </c>
      <c r="K818" s="285"/>
      <c r="L818" s="286"/>
      <c r="M818" s="287"/>
    </row>
    <row r="819" spans="1:13">
      <c r="A819" s="168" t="s">
        <v>13</v>
      </c>
      <c r="B819" s="288" t="s">
        <v>622</v>
      </c>
      <c r="C819" s="289"/>
      <c r="D819" s="289"/>
      <c r="E819" s="289"/>
      <c r="F819" s="290"/>
      <c r="G819" s="288">
        <v>0</v>
      </c>
      <c r="H819" s="290" t="s">
        <v>13</v>
      </c>
      <c r="I819" s="291">
        <v>0</v>
      </c>
      <c r="J819" s="291">
        <f>SUM(J820:J823)</f>
        <v>736800000</v>
      </c>
      <c r="K819" s="292"/>
      <c r="L819" s="19"/>
      <c r="M819" s="3"/>
    </row>
    <row r="820" spans="1:13">
      <c r="A820" s="168" t="s">
        <v>13</v>
      </c>
      <c r="B820" s="169" t="s">
        <v>623</v>
      </c>
      <c r="C820" s="170"/>
      <c r="D820" s="170"/>
      <c r="E820" s="170"/>
      <c r="F820" s="171"/>
      <c r="G820" s="169">
        <v>960</v>
      </c>
      <c r="H820" s="171" t="s">
        <v>57</v>
      </c>
      <c r="I820" s="172">
        <v>10000</v>
      </c>
      <c r="J820" s="172">
        <f>G820*I820</f>
        <v>9600000</v>
      </c>
      <c r="K820" s="173"/>
      <c r="L820" s="19"/>
      <c r="M820" s="3"/>
    </row>
    <row r="821" spans="1:13">
      <c r="A821" s="168" t="s">
        <v>13</v>
      </c>
      <c r="B821" s="169" t="s">
        <v>624</v>
      </c>
      <c r="C821" s="170"/>
      <c r="D821" s="170"/>
      <c r="E821" s="170"/>
      <c r="F821" s="171"/>
      <c r="G821" s="169">
        <v>7200</v>
      </c>
      <c r="H821" s="171" t="s">
        <v>57</v>
      </c>
      <c r="I821" s="172">
        <v>13000</v>
      </c>
      <c r="J821" s="172">
        <f>G821*I821</f>
        <v>93600000</v>
      </c>
      <c r="K821" s="173"/>
      <c r="L821" s="19"/>
      <c r="M821" s="3"/>
    </row>
    <row r="822" spans="1:13">
      <c r="A822" s="168" t="s">
        <v>13</v>
      </c>
      <c r="B822" s="169" t="s">
        <v>625</v>
      </c>
      <c r="C822" s="170"/>
      <c r="D822" s="170"/>
      <c r="E822" s="170"/>
      <c r="F822" s="171"/>
      <c r="G822" s="169">
        <v>36000</v>
      </c>
      <c r="H822" s="171" t="s">
        <v>57</v>
      </c>
      <c r="I822" s="172">
        <v>17000</v>
      </c>
      <c r="J822" s="172">
        <f>G822*I822</f>
        <v>612000000</v>
      </c>
      <c r="K822" s="173"/>
      <c r="L822" s="19"/>
      <c r="M822" s="3"/>
    </row>
    <row r="823" spans="1:13">
      <c r="A823" s="168" t="s">
        <v>13</v>
      </c>
      <c r="B823" s="169" t="s">
        <v>626</v>
      </c>
      <c r="C823" s="170"/>
      <c r="D823" s="170"/>
      <c r="E823" s="170"/>
      <c r="F823" s="171"/>
      <c r="G823" s="169">
        <v>1080</v>
      </c>
      <c r="H823" s="171" t="s">
        <v>57</v>
      </c>
      <c r="I823" s="172">
        <v>20000</v>
      </c>
      <c r="J823" s="172">
        <f>G823*I823</f>
        <v>21600000</v>
      </c>
      <c r="K823" s="173"/>
      <c r="L823" s="19"/>
      <c r="M823" s="3"/>
    </row>
    <row r="824" spans="1:13">
      <c r="A824" s="168" t="s">
        <v>13</v>
      </c>
      <c r="B824" s="288" t="s">
        <v>627</v>
      </c>
      <c r="C824" s="289"/>
      <c r="D824" s="289"/>
      <c r="E824" s="289"/>
      <c r="F824" s="290"/>
      <c r="G824" s="288">
        <v>0</v>
      </c>
      <c r="H824" s="290" t="s">
        <v>13</v>
      </c>
      <c r="I824" s="291">
        <v>0</v>
      </c>
      <c r="J824" s="291">
        <f>SUM(J825:J828)</f>
        <v>458568000</v>
      </c>
      <c r="K824" s="292"/>
      <c r="L824" s="19"/>
      <c r="M824" s="3"/>
    </row>
    <row r="825" spans="1:13">
      <c r="A825" s="168" t="s">
        <v>13</v>
      </c>
      <c r="B825" s="169" t="s">
        <v>628</v>
      </c>
      <c r="C825" s="170"/>
      <c r="D825" s="170"/>
      <c r="E825" s="170"/>
      <c r="F825" s="171"/>
      <c r="G825" s="169">
        <v>528</v>
      </c>
      <c r="H825" s="171" t="s">
        <v>105</v>
      </c>
      <c r="I825" s="172">
        <v>25000</v>
      </c>
      <c r="J825" s="172">
        <f>G825*I825</f>
        <v>13200000</v>
      </c>
      <c r="K825" s="173"/>
      <c r="L825" s="19"/>
      <c r="M825" s="3"/>
    </row>
    <row r="826" spans="1:13">
      <c r="A826" s="168" t="s">
        <v>13</v>
      </c>
      <c r="B826" s="169" t="s">
        <v>629</v>
      </c>
      <c r="C826" s="170"/>
      <c r="D826" s="170"/>
      <c r="E826" s="170"/>
      <c r="F826" s="171"/>
      <c r="G826" s="169">
        <v>2640</v>
      </c>
      <c r="H826" s="171" t="s">
        <v>105</v>
      </c>
      <c r="I826" s="172">
        <v>25000</v>
      </c>
      <c r="J826" s="172">
        <f>G826*I826</f>
        <v>66000000</v>
      </c>
      <c r="K826" s="173"/>
      <c r="L826" s="19"/>
      <c r="M826" s="3"/>
    </row>
    <row r="827" spans="1:13">
      <c r="A827" s="168" t="s">
        <v>13</v>
      </c>
      <c r="B827" s="169" t="s">
        <v>630</v>
      </c>
      <c r="C827" s="170"/>
      <c r="D827" s="170"/>
      <c r="E827" s="170"/>
      <c r="F827" s="171"/>
      <c r="G827" s="169">
        <v>13200</v>
      </c>
      <c r="H827" s="171" t="s">
        <v>105</v>
      </c>
      <c r="I827" s="172">
        <v>27000</v>
      </c>
      <c r="J827" s="172">
        <f>G827*I827</f>
        <v>356400000</v>
      </c>
      <c r="K827" s="173"/>
      <c r="L827" s="19"/>
      <c r="M827" s="3"/>
    </row>
    <row r="828" spans="1:13">
      <c r="A828" s="168" t="s">
        <v>13</v>
      </c>
      <c r="B828" s="169" t="s">
        <v>631</v>
      </c>
      <c r="C828" s="170"/>
      <c r="D828" s="170"/>
      <c r="E828" s="170"/>
      <c r="F828" s="171"/>
      <c r="G828" s="169">
        <v>792</v>
      </c>
      <c r="H828" s="171" t="s">
        <v>105</v>
      </c>
      <c r="I828" s="172">
        <v>29000</v>
      </c>
      <c r="J828" s="172">
        <f>G828*I828</f>
        <v>22968000</v>
      </c>
      <c r="K828" s="173"/>
      <c r="L828" s="19"/>
      <c r="M828" s="3"/>
    </row>
    <row r="829" spans="1:13">
      <c r="A829" s="280" t="s">
        <v>13</v>
      </c>
      <c r="B829" s="281" t="s">
        <v>632</v>
      </c>
      <c r="C829" s="282"/>
      <c r="D829" s="282"/>
      <c r="E829" s="282"/>
      <c r="F829" s="283"/>
      <c r="G829" s="281">
        <v>0</v>
      </c>
      <c r="H829" s="283" t="s">
        <v>13</v>
      </c>
      <c r="I829" s="284">
        <v>0</v>
      </c>
      <c r="J829" s="284">
        <f>J830</f>
        <v>40000000</v>
      </c>
      <c r="K829" s="285"/>
      <c r="L829" s="286"/>
      <c r="M829" s="287"/>
    </row>
    <row r="830" spans="1:13">
      <c r="A830" s="168" t="s">
        <v>13</v>
      </c>
      <c r="B830" s="169" t="s">
        <v>633</v>
      </c>
      <c r="C830" s="170"/>
      <c r="D830" s="170"/>
      <c r="E830" s="170"/>
      <c r="F830" s="171"/>
      <c r="G830" s="169">
        <v>1</v>
      </c>
      <c r="H830" s="171" t="s">
        <v>132</v>
      </c>
      <c r="I830" s="172">
        <v>40000000</v>
      </c>
      <c r="J830" s="172">
        <f>G830*I830</f>
        <v>40000000</v>
      </c>
      <c r="K830" s="173"/>
      <c r="L830" s="19"/>
      <c r="M830" s="3"/>
    </row>
    <row r="831" spans="1:13">
      <c r="A831" s="280" t="s">
        <v>13</v>
      </c>
      <c r="B831" s="281" t="s">
        <v>634</v>
      </c>
      <c r="C831" s="282"/>
      <c r="D831" s="282"/>
      <c r="E831" s="282"/>
      <c r="F831" s="283"/>
      <c r="G831" s="281">
        <v>0</v>
      </c>
      <c r="H831" s="283" t="s">
        <v>13</v>
      </c>
      <c r="I831" s="284">
        <v>0</v>
      </c>
      <c r="J831" s="284">
        <f>J832</f>
        <v>76440000</v>
      </c>
      <c r="K831" s="285"/>
      <c r="L831" s="286"/>
      <c r="M831" s="287"/>
    </row>
    <row r="832" spans="1:13">
      <c r="A832" s="168" t="s">
        <v>13</v>
      </c>
      <c r="B832" s="169" t="s">
        <v>633</v>
      </c>
      <c r="C832" s="170"/>
      <c r="D832" s="170"/>
      <c r="E832" s="170"/>
      <c r="F832" s="171"/>
      <c r="G832" s="169">
        <v>1</v>
      </c>
      <c r="H832" s="171" t="s">
        <v>132</v>
      </c>
      <c r="I832" s="172">
        <v>76440000</v>
      </c>
      <c r="J832" s="172">
        <f>G832*I832</f>
        <v>76440000</v>
      </c>
      <c r="K832" s="173"/>
      <c r="L832" s="19"/>
      <c r="M832" s="3"/>
    </row>
    <row r="833" spans="1:13">
      <c r="A833" s="280" t="s">
        <v>13</v>
      </c>
      <c r="B833" s="281" t="s">
        <v>635</v>
      </c>
      <c r="C833" s="282"/>
      <c r="D833" s="282"/>
      <c r="E833" s="282"/>
      <c r="F833" s="283"/>
      <c r="G833" s="281">
        <v>0</v>
      </c>
      <c r="H833" s="283" t="s">
        <v>13</v>
      </c>
      <c r="I833" s="284">
        <v>0</v>
      </c>
      <c r="J833" s="284">
        <f>J834</f>
        <v>183456000</v>
      </c>
      <c r="K833" s="285"/>
      <c r="L833" s="286"/>
      <c r="M833" s="287"/>
    </row>
    <row r="834" spans="1:13">
      <c r="A834" s="168" t="s">
        <v>13</v>
      </c>
      <c r="B834" s="169" t="s">
        <v>633</v>
      </c>
      <c r="C834" s="170"/>
      <c r="D834" s="170"/>
      <c r="E834" s="170"/>
      <c r="F834" s="171"/>
      <c r="G834" s="169">
        <v>1</v>
      </c>
      <c r="H834" s="171" t="s">
        <v>132</v>
      </c>
      <c r="I834" s="172">
        <v>183456000</v>
      </c>
      <c r="J834" s="172">
        <f>G834*I834</f>
        <v>183456000</v>
      </c>
      <c r="K834" s="173"/>
      <c r="L834" s="19"/>
      <c r="M834" s="3"/>
    </row>
    <row r="835" spans="1:13">
      <c r="A835" s="280" t="s">
        <v>13</v>
      </c>
      <c r="B835" s="281" t="s">
        <v>636</v>
      </c>
      <c r="C835" s="282"/>
      <c r="D835" s="282"/>
      <c r="E835" s="282"/>
      <c r="F835" s="283"/>
      <c r="G835" s="281">
        <v>0</v>
      </c>
      <c r="H835" s="283" t="s">
        <v>13</v>
      </c>
      <c r="I835" s="284">
        <v>0</v>
      </c>
      <c r="J835" s="284">
        <f>J836</f>
        <v>45864000</v>
      </c>
      <c r="K835" s="285"/>
      <c r="L835" s="286"/>
      <c r="M835" s="287"/>
    </row>
    <row r="836" spans="1:13">
      <c r="A836" s="168" t="s">
        <v>13</v>
      </c>
      <c r="B836" s="169" t="s">
        <v>633</v>
      </c>
      <c r="C836" s="170"/>
      <c r="D836" s="170"/>
      <c r="E836" s="170"/>
      <c r="F836" s="171"/>
      <c r="G836" s="169">
        <v>1</v>
      </c>
      <c r="H836" s="171" t="s">
        <v>132</v>
      </c>
      <c r="I836" s="172">
        <v>45864000</v>
      </c>
      <c r="J836" s="172">
        <f>G836*I836</f>
        <v>45864000</v>
      </c>
      <c r="K836" s="173"/>
      <c r="L836" s="19"/>
      <c r="M836" s="3"/>
    </row>
    <row r="837" spans="1:13">
      <c r="A837" s="280" t="s">
        <v>13</v>
      </c>
      <c r="B837" s="281" t="s">
        <v>637</v>
      </c>
      <c r="C837" s="282"/>
      <c r="D837" s="282"/>
      <c r="E837" s="282"/>
      <c r="F837" s="283"/>
      <c r="G837" s="281">
        <v>0</v>
      </c>
      <c r="H837" s="283" t="s">
        <v>13</v>
      </c>
      <c r="I837" s="284">
        <v>0</v>
      </c>
      <c r="J837" s="284">
        <f>J838</f>
        <v>12000000</v>
      </c>
      <c r="K837" s="285"/>
      <c r="L837" s="286"/>
      <c r="M837" s="287"/>
    </row>
    <row r="838" spans="1:13">
      <c r="A838" s="168" t="s">
        <v>13</v>
      </c>
      <c r="B838" s="169" t="s">
        <v>633</v>
      </c>
      <c r="C838" s="170"/>
      <c r="D838" s="170"/>
      <c r="E838" s="170"/>
      <c r="F838" s="171"/>
      <c r="G838" s="169">
        <v>1</v>
      </c>
      <c r="H838" s="171" t="s">
        <v>132</v>
      </c>
      <c r="I838" s="172">
        <v>12000000</v>
      </c>
      <c r="J838" s="172">
        <f>G838*I838</f>
        <v>12000000</v>
      </c>
      <c r="K838" s="173"/>
      <c r="L838" s="19"/>
      <c r="M838" s="3"/>
    </row>
    <row r="839" spans="1:13">
      <c r="A839" s="280" t="s">
        <v>13</v>
      </c>
      <c r="B839" s="281" t="s">
        <v>638</v>
      </c>
      <c r="C839" s="282"/>
      <c r="D839" s="282"/>
      <c r="E839" s="282"/>
      <c r="F839" s="283"/>
      <c r="G839" s="281">
        <v>0</v>
      </c>
      <c r="H839" s="283" t="s">
        <v>13</v>
      </c>
      <c r="I839" s="284">
        <v>0</v>
      </c>
      <c r="J839" s="284">
        <f>J840</f>
        <v>30000000</v>
      </c>
      <c r="K839" s="285"/>
      <c r="L839" s="286"/>
      <c r="M839" s="287"/>
    </row>
    <row r="840" spans="1:13">
      <c r="A840" s="168" t="s">
        <v>13</v>
      </c>
      <c r="B840" s="169" t="s">
        <v>633</v>
      </c>
      <c r="C840" s="170"/>
      <c r="D840" s="170"/>
      <c r="E840" s="170"/>
      <c r="F840" s="171"/>
      <c r="G840" s="169">
        <v>1</v>
      </c>
      <c r="H840" s="171" t="s">
        <v>132</v>
      </c>
      <c r="I840" s="172">
        <v>30000000</v>
      </c>
      <c r="J840" s="172">
        <f>G840*I840</f>
        <v>30000000</v>
      </c>
      <c r="K840" s="173"/>
      <c r="L840" s="19"/>
      <c r="M840" s="3"/>
    </row>
    <row r="841" spans="1:13">
      <c r="A841" s="51" t="s">
        <v>639</v>
      </c>
      <c r="B841" s="52" t="s">
        <v>640</v>
      </c>
      <c r="C841" s="179"/>
      <c r="D841" s="179"/>
      <c r="E841" s="179"/>
      <c r="F841" s="53"/>
      <c r="G841" s="52">
        <v>0</v>
      </c>
      <c r="H841" s="53" t="s">
        <v>13</v>
      </c>
      <c r="I841" s="54">
        <v>0</v>
      </c>
      <c r="J841" s="54">
        <f>J842</f>
        <v>142320000</v>
      </c>
      <c r="K841" s="180"/>
      <c r="L841" s="57"/>
      <c r="M841" s="58"/>
    </row>
    <row r="842" spans="1:13">
      <c r="A842" s="161" t="s">
        <v>641</v>
      </c>
      <c r="B842" s="162" t="s">
        <v>642</v>
      </c>
      <c r="C842" s="163"/>
      <c r="D842" s="163"/>
      <c r="E842" s="163"/>
      <c r="F842" s="164"/>
      <c r="G842" s="162">
        <v>0</v>
      </c>
      <c r="H842" s="164" t="s">
        <v>13</v>
      </c>
      <c r="I842" s="165">
        <v>0</v>
      </c>
      <c r="J842" s="165">
        <f>SUM(J843:J845)</f>
        <v>142320000</v>
      </c>
      <c r="K842" s="166"/>
      <c r="L842" s="167" t="s">
        <v>27</v>
      </c>
      <c r="M842" s="1"/>
    </row>
    <row r="843" spans="1:13">
      <c r="A843" s="168" t="s">
        <v>13</v>
      </c>
      <c r="B843" s="169" t="s">
        <v>643</v>
      </c>
      <c r="C843" s="170"/>
      <c r="D843" s="170"/>
      <c r="E843" s="170"/>
      <c r="F843" s="171"/>
      <c r="G843" s="169">
        <v>348</v>
      </c>
      <c r="H843" s="171" t="s">
        <v>105</v>
      </c>
      <c r="I843" s="172">
        <v>200000</v>
      </c>
      <c r="J843" s="172">
        <f>G843*I843</f>
        <v>69600000</v>
      </c>
      <c r="K843" s="173"/>
      <c r="L843" s="19"/>
      <c r="M843" s="3"/>
    </row>
    <row r="844" spans="1:13">
      <c r="A844" s="168" t="s">
        <v>13</v>
      </c>
      <c r="B844" s="169" t="s">
        <v>644</v>
      </c>
      <c r="C844" s="170"/>
      <c r="D844" s="170"/>
      <c r="E844" s="170"/>
      <c r="F844" s="171"/>
      <c r="G844" s="169">
        <v>96</v>
      </c>
      <c r="H844" s="171" t="s">
        <v>645</v>
      </c>
      <c r="I844" s="172">
        <v>195000</v>
      </c>
      <c r="J844" s="172">
        <f>G844*I844</f>
        <v>18720000</v>
      </c>
      <c r="K844" s="173"/>
      <c r="L844" s="19"/>
      <c r="M844" s="3"/>
    </row>
    <row r="845" spans="1:13">
      <c r="A845" s="168" t="s">
        <v>13</v>
      </c>
      <c r="B845" s="169" t="s">
        <v>646</v>
      </c>
      <c r="C845" s="170"/>
      <c r="D845" s="170"/>
      <c r="E845" s="170"/>
      <c r="F845" s="171"/>
      <c r="G845" s="169">
        <v>36000</v>
      </c>
      <c r="H845" s="171" t="s">
        <v>142</v>
      </c>
      <c r="I845" s="172">
        <v>1500</v>
      </c>
      <c r="J845" s="172">
        <f>G845*I845</f>
        <v>54000000</v>
      </c>
      <c r="K845" s="173"/>
      <c r="L845" s="19"/>
      <c r="M845" s="3"/>
    </row>
    <row r="846" spans="1:13">
      <c r="A846" s="51" t="s">
        <v>647</v>
      </c>
      <c r="B846" s="52" t="s">
        <v>648</v>
      </c>
      <c r="C846" s="179"/>
      <c r="D846" s="179"/>
      <c r="E846" s="179"/>
      <c r="F846" s="53"/>
      <c r="G846" s="52">
        <v>0</v>
      </c>
      <c r="H846" s="53" t="s">
        <v>13</v>
      </c>
      <c r="I846" s="54">
        <v>0</v>
      </c>
      <c r="J846" s="54">
        <f>J847</f>
        <v>332475000</v>
      </c>
      <c r="K846" s="180"/>
      <c r="L846" s="57"/>
      <c r="M846" s="58"/>
    </row>
    <row r="847" spans="1:13">
      <c r="A847" s="161" t="s">
        <v>641</v>
      </c>
      <c r="B847" s="162" t="s">
        <v>642</v>
      </c>
      <c r="C847" s="163"/>
      <c r="D847" s="163"/>
      <c r="E847" s="163"/>
      <c r="F847" s="164"/>
      <c r="G847" s="162">
        <v>0</v>
      </c>
      <c r="H847" s="164" t="s">
        <v>13</v>
      </c>
      <c r="I847" s="165">
        <v>0</v>
      </c>
      <c r="J847" s="165">
        <f>SUM(J848:J850)</f>
        <v>332475000</v>
      </c>
      <c r="K847" s="166"/>
      <c r="L847" s="167" t="s">
        <v>27</v>
      </c>
      <c r="M847" s="1"/>
    </row>
    <row r="848" spans="1:13">
      <c r="A848" s="168" t="s">
        <v>13</v>
      </c>
      <c r="B848" s="169" t="s">
        <v>649</v>
      </c>
      <c r="C848" s="170"/>
      <c r="D848" s="170"/>
      <c r="E848" s="170"/>
      <c r="F848" s="171"/>
      <c r="G848" s="169">
        <v>1</v>
      </c>
      <c r="H848" s="171" t="s">
        <v>132</v>
      </c>
      <c r="I848" s="172">
        <v>113400000</v>
      </c>
      <c r="J848" s="172">
        <f>G848*I848</f>
        <v>113400000</v>
      </c>
      <c r="K848" s="173"/>
      <c r="L848" s="19"/>
      <c r="M848" s="3"/>
    </row>
    <row r="849" spans="1:13">
      <c r="A849" s="168" t="s">
        <v>13</v>
      </c>
      <c r="B849" s="169" t="s">
        <v>650</v>
      </c>
      <c r="C849" s="170"/>
      <c r="D849" s="170"/>
      <c r="E849" s="170"/>
      <c r="F849" s="171"/>
      <c r="G849" s="169">
        <v>1</v>
      </c>
      <c r="H849" s="171" t="s">
        <v>132</v>
      </c>
      <c r="I849" s="172">
        <v>132300000</v>
      </c>
      <c r="J849" s="172">
        <f>G849*I849</f>
        <v>132300000</v>
      </c>
      <c r="K849" s="173"/>
      <c r="L849" s="19"/>
      <c r="M849" s="3"/>
    </row>
    <row r="850" spans="1:13">
      <c r="A850" s="168" t="s">
        <v>13</v>
      </c>
      <c r="B850" s="169" t="s">
        <v>651</v>
      </c>
      <c r="C850" s="170"/>
      <c r="D850" s="170"/>
      <c r="E850" s="170"/>
      <c r="F850" s="171"/>
      <c r="G850" s="169">
        <v>1</v>
      </c>
      <c r="H850" s="171" t="s">
        <v>132</v>
      </c>
      <c r="I850" s="172">
        <v>86775000</v>
      </c>
      <c r="J850" s="172">
        <f>G850*I850</f>
        <v>86775000</v>
      </c>
      <c r="K850" s="173"/>
      <c r="L850" s="19"/>
      <c r="M850" s="3"/>
    </row>
    <row r="851" spans="1:13">
      <c r="A851" s="51" t="s">
        <v>652</v>
      </c>
      <c r="B851" s="52" t="s">
        <v>653</v>
      </c>
      <c r="C851" s="179"/>
      <c r="D851" s="179"/>
      <c r="E851" s="179"/>
      <c r="F851" s="53"/>
      <c r="G851" s="52">
        <v>0</v>
      </c>
      <c r="H851" s="53" t="s">
        <v>13</v>
      </c>
      <c r="I851" s="54">
        <v>0</v>
      </c>
      <c r="J851" s="54">
        <f>J852</f>
        <v>36000000</v>
      </c>
      <c r="K851" s="180"/>
      <c r="L851" s="57"/>
      <c r="M851" s="58"/>
    </row>
    <row r="852" spans="1:13">
      <c r="A852" s="161" t="s">
        <v>641</v>
      </c>
      <c r="B852" s="162" t="s">
        <v>642</v>
      </c>
      <c r="C852" s="163"/>
      <c r="D852" s="163"/>
      <c r="E852" s="163"/>
      <c r="F852" s="164"/>
      <c r="G852" s="162">
        <v>0</v>
      </c>
      <c r="H852" s="164" t="s">
        <v>13</v>
      </c>
      <c r="I852" s="165">
        <v>0</v>
      </c>
      <c r="J852" s="165">
        <f>SUM(J853:J855)</f>
        <v>36000000</v>
      </c>
      <c r="K852" s="166"/>
      <c r="L852" s="167" t="s">
        <v>27</v>
      </c>
      <c r="M852" s="1"/>
    </row>
    <row r="853" spans="1:13">
      <c r="A853" s="168" t="s">
        <v>13</v>
      </c>
      <c r="B853" s="169" t="s">
        <v>654</v>
      </c>
      <c r="C853" s="170"/>
      <c r="D853" s="170"/>
      <c r="E853" s="170"/>
      <c r="F853" s="171"/>
      <c r="G853" s="169">
        <v>1</v>
      </c>
      <c r="H853" s="171" t="s">
        <v>132</v>
      </c>
      <c r="I853" s="172">
        <v>15000000</v>
      </c>
      <c r="J853" s="172">
        <f>G853*I853</f>
        <v>15000000</v>
      </c>
      <c r="K853" s="173"/>
      <c r="L853" s="19"/>
      <c r="M853" s="3"/>
    </row>
    <row r="854" spans="1:13">
      <c r="A854" s="168" t="s">
        <v>13</v>
      </c>
      <c r="B854" s="169" t="s">
        <v>650</v>
      </c>
      <c r="C854" s="170"/>
      <c r="D854" s="170"/>
      <c r="E854" s="170"/>
      <c r="F854" s="171"/>
      <c r="G854" s="169">
        <v>1</v>
      </c>
      <c r="H854" s="171" t="s">
        <v>132</v>
      </c>
      <c r="I854" s="172">
        <v>15000000</v>
      </c>
      <c r="J854" s="172">
        <f>G854*I854</f>
        <v>15000000</v>
      </c>
      <c r="K854" s="173"/>
      <c r="L854" s="19"/>
      <c r="M854" s="3"/>
    </row>
    <row r="855" spans="1:13">
      <c r="A855" s="168" t="s">
        <v>13</v>
      </c>
      <c r="B855" s="169" t="s">
        <v>655</v>
      </c>
      <c r="C855" s="170"/>
      <c r="D855" s="170"/>
      <c r="E855" s="170"/>
      <c r="F855" s="171"/>
      <c r="G855" s="169">
        <v>1</v>
      </c>
      <c r="H855" s="171" t="s">
        <v>132</v>
      </c>
      <c r="I855" s="172">
        <v>6000000</v>
      </c>
      <c r="J855" s="172">
        <f>G855*I855</f>
        <v>6000000</v>
      </c>
      <c r="K855" s="173"/>
      <c r="L855" s="19"/>
      <c r="M855" s="3"/>
    </row>
    <row r="856" spans="1:13">
      <c r="A856" s="43" t="s">
        <v>656</v>
      </c>
      <c r="B856" s="44" t="s">
        <v>657</v>
      </c>
      <c r="C856" s="127"/>
      <c r="D856" s="127"/>
      <c r="E856" s="127"/>
      <c r="F856" s="45"/>
      <c r="G856" s="44">
        <v>0</v>
      </c>
      <c r="H856" s="45" t="s">
        <v>13</v>
      </c>
      <c r="I856" s="46">
        <v>0</v>
      </c>
      <c r="J856" s="46">
        <f>J857</f>
        <v>6733984000</v>
      </c>
      <c r="K856" s="73"/>
      <c r="L856" s="49"/>
      <c r="M856" s="50"/>
    </row>
    <row r="857" spans="1:13">
      <c r="A857" s="51" t="s">
        <v>23</v>
      </c>
      <c r="B857" s="52" t="s">
        <v>658</v>
      </c>
      <c r="C857" s="179"/>
      <c r="D857" s="179"/>
      <c r="E857" s="179"/>
      <c r="F857" s="53"/>
      <c r="G857" s="52">
        <v>0</v>
      </c>
      <c r="H857" s="53" t="s">
        <v>13</v>
      </c>
      <c r="I857" s="54">
        <v>0</v>
      </c>
      <c r="J857" s="54">
        <f>J858+J865+J867+J869+J871+J873+J882</f>
        <v>6733984000</v>
      </c>
      <c r="K857" s="180"/>
      <c r="L857" s="57"/>
      <c r="M857" s="58"/>
    </row>
    <row r="858" spans="1:13">
      <c r="A858" s="59" t="s">
        <v>659</v>
      </c>
      <c r="B858" s="60" t="s">
        <v>660</v>
      </c>
      <c r="C858" s="128"/>
      <c r="D858" s="128"/>
      <c r="E858" s="128"/>
      <c r="F858" s="61"/>
      <c r="G858" s="60">
        <v>0</v>
      </c>
      <c r="H858" s="61" t="s">
        <v>13</v>
      </c>
      <c r="I858" s="62">
        <v>0</v>
      </c>
      <c r="J858" s="62">
        <f>SUM(J859:J864)</f>
        <v>1872500000</v>
      </c>
      <c r="K858" s="63"/>
      <c r="L858" s="64" t="s">
        <v>27</v>
      </c>
      <c r="M858" s="1"/>
    </row>
    <row r="859" spans="1:13">
      <c r="A859" s="65" t="s">
        <v>13</v>
      </c>
      <c r="B859" s="66" t="s">
        <v>661</v>
      </c>
      <c r="C859" s="97"/>
      <c r="D859" s="97"/>
      <c r="E859" s="97"/>
      <c r="F859" s="67"/>
      <c r="G859" s="66">
        <v>465</v>
      </c>
      <c r="H859" s="67" t="s">
        <v>662</v>
      </c>
      <c r="I859" s="68">
        <v>1000000</v>
      </c>
      <c r="J859" s="68">
        <f t="shared" ref="J859:J883" si="10">G859*I859</f>
        <v>465000000</v>
      </c>
      <c r="K859" s="69"/>
      <c r="L859" s="70"/>
      <c r="M859" s="3"/>
    </row>
    <row r="860" spans="1:13">
      <c r="A860" s="65" t="s">
        <v>13</v>
      </c>
      <c r="B860" s="66" t="s">
        <v>663</v>
      </c>
      <c r="C860" s="97"/>
      <c r="D860" s="97"/>
      <c r="E860" s="97"/>
      <c r="F860" s="67"/>
      <c r="G860" s="66">
        <v>1</v>
      </c>
      <c r="H860" s="67" t="s">
        <v>132</v>
      </c>
      <c r="I860" s="68">
        <v>35000000</v>
      </c>
      <c r="J860" s="68">
        <f t="shared" si="10"/>
        <v>35000000</v>
      </c>
      <c r="K860" s="69"/>
      <c r="L860" s="70"/>
      <c r="M860" s="3"/>
    </row>
    <row r="861" spans="1:13">
      <c r="A861" s="65" t="s">
        <v>13</v>
      </c>
      <c r="B861" s="66" t="s">
        <v>664</v>
      </c>
      <c r="C861" s="97"/>
      <c r="D861" s="97"/>
      <c r="E861" s="97"/>
      <c r="F861" s="67"/>
      <c r="G861" s="66">
        <v>50</v>
      </c>
      <c r="H861" s="67" t="s">
        <v>215</v>
      </c>
      <c r="I861" s="68">
        <v>650000</v>
      </c>
      <c r="J861" s="68">
        <f t="shared" si="10"/>
        <v>32500000</v>
      </c>
      <c r="K861" s="69"/>
      <c r="L861" s="70"/>
      <c r="M861" s="3"/>
    </row>
    <row r="862" spans="1:13">
      <c r="A862" s="65" t="s">
        <v>13</v>
      </c>
      <c r="B862" s="66" t="s">
        <v>665</v>
      </c>
      <c r="C862" s="97"/>
      <c r="D862" s="97"/>
      <c r="E862" s="97"/>
      <c r="F862" s="67"/>
      <c r="G862" s="66">
        <v>12</v>
      </c>
      <c r="H862" s="67" t="s">
        <v>568</v>
      </c>
      <c r="I862" s="68">
        <v>35000000</v>
      </c>
      <c r="J862" s="68">
        <f t="shared" si="10"/>
        <v>420000000</v>
      </c>
      <c r="K862" s="69"/>
      <c r="L862" s="70"/>
      <c r="M862" s="3"/>
    </row>
    <row r="863" spans="1:13">
      <c r="A863" s="65" t="s">
        <v>13</v>
      </c>
      <c r="B863" s="66" t="s">
        <v>666</v>
      </c>
      <c r="C863" s="97"/>
      <c r="D863" s="97"/>
      <c r="E863" s="97"/>
      <c r="F863" s="67"/>
      <c r="G863" s="66">
        <v>1</v>
      </c>
      <c r="H863" s="67" t="s">
        <v>132</v>
      </c>
      <c r="I863" s="68">
        <v>300000000</v>
      </c>
      <c r="J863" s="68">
        <f t="shared" si="10"/>
        <v>300000000</v>
      </c>
      <c r="K863" s="69"/>
      <c r="L863" s="70"/>
      <c r="M863" s="3"/>
    </row>
    <row r="864" spans="1:13">
      <c r="A864" s="65" t="s">
        <v>13</v>
      </c>
      <c r="B864" s="66" t="s">
        <v>667</v>
      </c>
      <c r="C864" s="97"/>
      <c r="D864" s="97"/>
      <c r="E864" s="97"/>
      <c r="F864" s="67"/>
      <c r="G864" s="66">
        <v>1</v>
      </c>
      <c r="H864" s="67" t="s">
        <v>132</v>
      </c>
      <c r="I864" s="68">
        <v>620000000</v>
      </c>
      <c r="J864" s="68">
        <f t="shared" si="10"/>
        <v>620000000</v>
      </c>
      <c r="K864" s="69"/>
      <c r="L864" s="70"/>
      <c r="M864" s="3"/>
    </row>
    <row r="865" spans="1:13">
      <c r="A865" s="161" t="s">
        <v>668</v>
      </c>
      <c r="B865" s="162" t="s">
        <v>669</v>
      </c>
      <c r="C865" s="163"/>
      <c r="D865" s="163"/>
      <c r="E865" s="163"/>
      <c r="F865" s="164"/>
      <c r="G865" s="162">
        <v>0</v>
      </c>
      <c r="H865" s="164" t="s">
        <v>13</v>
      </c>
      <c r="I865" s="165">
        <v>0</v>
      </c>
      <c r="J865" s="165">
        <f>J866</f>
        <v>450000000</v>
      </c>
      <c r="K865" s="166"/>
      <c r="L865" s="167" t="s">
        <v>27</v>
      </c>
      <c r="M865" s="1"/>
    </row>
    <row r="866" spans="1:13">
      <c r="A866" s="168" t="s">
        <v>13</v>
      </c>
      <c r="B866" s="169" t="s">
        <v>670</v>
      </c>
      <c r="C866" s="170"/>
      <c r="D866" s="170"/>
      <c r="E866" s="170"/>
      <c r="F866" s="171"/>
      <c r="G866" s="169">
        <v>1</v>
      </c>
      <c r="H866" s="171" t="s">
        <v>132</v>
      </c>
      <c r="I866" s="172">
        <v>450000000</v>
      </c>
      <c r="J866" s="172">
        <f t="shared" si="10"/>
        <v>450000000</v>
      </c>
      <c r="K866" s="173"/>
      <c r="L866" s="19"/>
      <c r="M866" s="3"/>
    </row>
    <row r="867" spans="1:13">
      <c r="A867" s="293" t="s">
        <v>671</v>
      </c>
      <c r="B867" s="294" t="s">
        <v>672</v>
      </c>
      <c r="C867" s="295"/>
      <c r="D867" s="295"/>
      <c r="E867" s="295"/>
      <c r="F867" s="296"/>
      <c r="G867" s="294">
        <v>0</v>
      </c>
      <c r="H867" s="296" t="s">
        <v>13</v>
      </c>
      <c r="I867" s="297">
        <v>0</v>
      </c>
      <c r="J867" s="297">
        <f>J868</f>
        <v>2700000000</v>
      </c>
      <c r="K867" s="298"/>
      <c r="L867" s="299" t="s">
        <v>27</v>
      </c>
      <c r="M867" s="1"/>
    </row>
    <row r="868" spans="1:13">
      <c r="A868" s="300" t="s">
        <v>13</v>
      </c>
      <c r="B868" s="301" t="s">
        <v>673</v>
      </c>
      <c r="C868" s="302"/>
      <c r="D868" s="302"/>
      <c r="E868" s="302"/>
      <c r="F868" s="303"/>
      <c r="G868" s="301">
        <v>1</v>
      </c>
      <c r="H868" s="303" t="s">
        <v>132</v>
      </c>
      <c r="I868" s="304">
        <v>2700000000</v>
      </c>
      <c r="J868" s="304">
        <f t="shared" si="10"/>
        <v>2700000000</v>
      </c>
      <c r="K868" s="305"/>
      <c r="L868" s="306"/>
      <c r="M868" s="3"/>
    </row>
    <row r="869" spans="1:13">
      <c r="A869" s="293" t="s">
        <v>674</v>
      </c>
      <c r="B869" s="294" t="s">
        <v>675</v>
      </c>
      <c r="C869" s="295"/>
      <c r="D869" s="295"/>
      <c r="E869" s="295"/>
      <c r="F869" s="296"/>
      <c r="G869" s="294">
        <v>0</v>
      </c>
      <c r="H869" s="296" t="s">
        <v>13</v>
      </c>
      <c r="I869" s="297">
        <v>0</v>
      </c>
      <c r="J869" s="297">
        <f>J870</f>
        <v>50000000</v>
      </c>
      <c r="K869" s="298"/>
      <c r="L869" s="299" t="s">
        <v>27</v>
      </c>
      <c r="M869" s="1"/>
    </row>
    <row r="870" spans="1:13">
      <c r="A870" s="300" t="s">
        <v>13</v>
      </c>
      <c r="B870" s="301" t="s">
        <v>676</v>
      </c>
      <c r="C870" s="302"/>
      <c r="D870" s="302"/>
      <c r="E870" s="302"/>
      <c r="F870" s="303"/>
      <c r="G870" s="301">
        <v>1</v>
      </c>
      <c r="H870" s="303" t="s">
        <v>132</v>
      </c>
      <c r="I870" s="304">
        <v>50000000</v>
      </c>
      <c r="J870" s="304">
        <f t="shared" si="10"/>
        <v>50000000</v>
      </c>
      <c r="K870" s="305"/>
      <c r="L870" s="306"/>
      <c r="M870" s="3"/>
    </row>
    <row r="871" spans="1:13">
      <c r="A871" s="232" t="s">
        <v>677</v>
      </c>
      <c r="B871" s="233" t="s">
        <v>678</v>
      </c>
      <c r="C871" s="234"/>
      <c r="D871" s="234"/>
      <c r="E871" s="234"/>
      <c r="F871" s="235"/>
      <c r="G871" s="233">
        <v>0</v>
      </c>
      <c r="H871" s="235" t="s">
        <v>13</v>
      </c>
      <c r="I871" s="236">
        <v>0</v>
      </c>
      <c r="J871" s="236">
        <f>J872</f>
        <v>719189000</v>
      </c>
      <c r="K871" s="237"/>
      <c r="L871" s="238" t="s">
        <v>27</v>
      </c>
      <c r="M871" s="1"/>
    </row>
    <row r="872" spans="1:13">
      <c r="A872" s="239" t="s">
        <v>13</v>
      </c>
      <c r="B872" s="240" t="s">
        <v>679</v>
      </c>
      <c r="C872" s="241"/>
      <c r="D872" s="241"/>
      <c r="E872" s="241"/>
      <c r="F872" s="242"/>
      <c r="G872" s="240">
        <v>1</v>
      </c>
      <c r="H872" s="242" t="s">
        <v>132</v>
      </c>
      <c r="I872" s="243">
        <v>719189000</v>
      </c>
      <c r="J872" s="243">
        <f t="shared" si="10"/>
        <v>719189000</v>
      </c>
      <c r="K872" s="244"/>
      <c r="L872" s="245"/>
      <c r="M872" s="3"/>
    </row>
    <row r="873" spans="1:13">
      <c r="A873" s="59" t="s">
        <v>680</v>
      </c>
      <c r="B873" s="60" t="s">
        <v>681</v>
      </c>
      <c r="C873" s="128"/>
      <c r="D873" s="128"/>
      <c r="E873" s="128"/>
      <c r="F873" s="61"/>
      <c r="G873" s="60">
        <v>0</v>
      </c>
      <c r="H873" s="61" t="s">
        <v>13</v>
      </c>
      <c r="I873" s="62">
        <v>0</v>
      </c>
      <c r="J873" s="62">
        <f>SUM(J874:J881)</f>
        <v>442295000</v>
      </c>
      <c r="K873" s="63"/>
      <c r="L873" s="64" t="s">
        <v>27</v>
      </c>
      <c r="M873" s="1"/>
    </row>
    <row r="874" spans="1:13">
      <c r="A874" s="65" t="s">
        <v>13</v>
      </c>
      <c r="B874" s="66" t="s">
        <v>682</v>
      </c>
      <c r="C874" s="97"/>
      <c r="D874" s="97"/>
      <c r="E874" s="97"/>
      <c r="F874" s="67"/>
      <c r="G874" s="66">
        <v>1</v>
      </c>
      <c r="H874" s="67" t="s">
        <v>132</v>
      </c>
      <c r="I874" s="68">
        <v>205000000</v>
      </c>
      <c r="J874" s="68">
        <f t="shared" si="10"/>
        <v>205000000</v>
      </c>
      <c r="K874" s="69"/>
      <c r="L874" s="70"/>
      <c r="M874" s="3"/>
    </row>
    <row r="875" spans="1:13">
      <c r="A875" s="65" t="s">
        <v>13</v>
      </c>
      <c r="B875" s="66" t="s">
        <v>683</v>
      </c>
      <c r="C875" s="97"/>
      <c r="D875" s="97"/>
      <c r="E875" s="97"/>
      <c r="F875" s="67"/>
      <c r="G875" s="66">
        <v>10</v>
      </c>
      <c r="H875" s="67" t="s">
        <v>684</v>
      </c>
      <c r="I875" s="68">
        <v>3240000</v>
      </c>
      <c r="J875" s="68">
        <f t="shared" si="10"/>
        <v>32400000</v>
      </c>
      <c r="K875" s="69"/>
      <c r="L875" s="70"/>
      <c r="M875" s="3"/>
    </row>
    <row r="876" spans="1:13">
      <c r="A876" s="65" t="s">
        <v>13</v>
      </c>
      <c r="B876" s="66" t="s">
        <v>685</v>
      </c>
      <c r="C876" s="97"/>
      <c r="D876" s="97"/>
      <c r="E876" s="97"/>
      <c r="F876" s="67"/>
      <c r="G876" s="66">
        <v>3</v>
      </c>
      <c r="H876" s="67" t="s">
        <v>686</v>
      </c>
      <c r="I876" s="68">
        <v>21110000</v>
      </c>
      <c r="J876" s="68">
        <f t="shared" si="10"/>
        <v>63330000</v>
      </c>
      <c r="K876" s="69"/>
      <c r="L876" s="70"/>
      <c r="M876" s="3"/>
    </row>
    <row r="877" spans="1:13">
      <c r="A877" s="65" t="s">
        <v>13</v>
      </c>
      <c r="B877" s="66" t="s">
        <v>687</v>
      </c>
      <c r="C877" s="97"/>
      <c r="D877" s="97"/>
      <c r="E877" s="97"/>
      <c r="F877" s="67"/>
      <c r="G877" s="66">
        <v>65</v>
      </c>
      <c r="H877" s="67" t="s">
        <v>684</v>
      </c>
      <c r="I877" s="68">
        <v>500000</v>
      </c>
      <c r="J877" s="68">
        <f t="shared" si="10"/>
        <v>32500000</v>
      </c>
      <c r="K877" s="69"/>
      <c r="L877" s="70"/>
      <c r="M877" s="3"/>
    </row>
    <row r="878" spans="1:13">
      <c r="A878" s="65" t="s">
        <v>13</v>
      </c>
      <c r="B878" s="66" t="s">
        <v>395</v>
      </c>
      <c r="C878" s="97"/>
      <c r="D878" s="97"/>
      <c r="E878" s="97"/>
      <c r="F878" s="67"/>
      <c r="G878" s="66">
        <v>30</v>
      </c>
      <c r="H878" s="67" t="s">
        <v>684</v>
      </c>
      <c r="I878" s="68">
        <v>475000</v>
      </c>
      <c r="J878" s="68">
        <f t="shared" si="10"/>
        <v>14250000</v>
      </c>
      <c r="K878" s="69"/>
      <c r="L878" s="70"/>
      <c r="M878" s="3"/>
    </row>
    <row r="879" spans="1:13">
      <c r="A879" s="65" t="s">
        <v>13</v>
      </c>
      <c r="B879" s="66" t="s">
        <v>688</v>
      </c>
      <c r="C879" s="97"/>
      <c r="D879" s="97"/>
      <c r="E879" s="97"/>
      <c r="F879" s="67"/>
      <c r="G879" s="66">
        <v>22</v>
      </c>
      <c r="H879" s="67" t="s">
        <v>684</v>
      </c>
      <c r="I879" s="68">
        <v>420000</v>
      </c>
      <c r="J879" s="68">
        <f t="shared" si="10"/>
        <v>9240000</v>
      </c>
      <c r="K879" s="69"/>
      <c r="L879" s="70"/>
      <c r="M879" s="3"/>
    </row>
    <row r="880" spans="1:13">
      <c r="A880" s="65" t="s">
        <v>13</v>
      </c>
      <c r="B880" s="66" t="s">
        <v>689</v>
      </c>
      <c r="C880" s="97"/>
      <c r="D880" s="97"/>
      <c r="E880" s="97"/>
      <c r="F880" s="67"/>
      <c r="G880" s="66">
        <v>3</v>
      </c>
      <c r="H880" s="67" t="s">
        <v>684</v>
      </c>
      <c r="I880" s="68">
        <v>20000000</v>
      </c>
      <c r="J880" s="68">
        <f t="shared" si="10"/>
        <v>60000000</v>
      </c>
      <c r="K880" s="69"/>
      <c r="L880" s="70"/>
      <c r="M880" s="3"/>
    </row>
    <row r="881" spans="1:13">
      <c r="A881" s="65" t="s">
        <v>13</v>
      </c>
      <c r="B881" s="66" t="s">
        <v>690</v>
      </c>
      <c r="C881" s="97"/>
      <c r="D881" s="97"/>
      <c r="E881" s="97"/>
      <c r="F881" s="67"/>
      <c r="G881" s="66">
        <v>465</v>
      </c>
      <c r="H881" s="67" t="s">
        <v>662</v>
      </c>
      <c r="I881" s="68">
        <v>55000</v>
      </c>
      <c r="J881" s="68">
        <f t="shared" si="10"/>
        <v>25575000</v>
      </c>
      <c r="K881" s="69"/>
      <c r="L881" s="70"/>
      <c r="M881" s="3"/>
    </row>
    <row r="882" spans="1:13">
      <c r="A882" s="161" t="s">
        <v>331</v>
      </c>
      <c r="B882" s="162" t="s">
        <v>332</v>
      </c>
      <c r="C882" s="163"/>
      <c r="D882" s="163"/>
      <c r="E882" s="163"/>
      <c r="F882" s="164"/>
      <c r="G882" s="162">
        <v>0</v>
      </c>
      <c r="H882" s="164" t="s">
        <v>13</v>
      </c>
      <c r="I882" s="165">
        <v>0</v>
      </c>
      <c r="J882" s="165">
        <f>J883</f>
        <v>500000000</v>
      </c>
      <c r="K882" s="166"/>
      <c r="L882" s="167" t="s">
        <v>27</v>
      </c>
      <c r="M882" s="1"/>
    </row>
    <row r="883" spans="1:13">
      <c r="A883" s="168" t="s">
        <v>13</v>
      </c>
      <c r="B883" s="169" t="s">
        <v>691</v>
      </c>
      <c r="C883" s="170"/>
      <c r="D883" s="170"/>
      <c r="E883" s="170"/>
      <c r="F883" s="171"/>
      <c r="G883" s="169">
        <v>1</v>
      </c>
      <c r="H883" s="171" t="s">
        <v>132</v>
      </c>
      <c r="I883" s="172">
        <v>500000000</v>
      </c>
      <c r="J883" s="172">
        <f t="shared" si="10"/>
        <v>500000000</v>
      </c>
      <c r="K883" s="173"/>
      <c r="L883" s="19"/>
      <c r="M883" s="3"/>
    </row>
    <row r="884" spans="1:13">
      <c r="A884" s="43" t="s">
        <v>21</v>
      </c>
      <c r="B884" s="44" t="s">
        <v>692</v>
      </c>
      <c r="C884" s="127"/>
      <c r="D884" s="127"/>
      <c r="E884" s="127"/>
      <c r="F884" s="45"/>
      <c r="G884" s="44">
        <v>0</v>
      </c>
      <c r="H884" s="45" t="s">
        <v>13</v>
      </c>
      <c r="I884" s="46">
        <v>0</v>
      </c>
      <c r="J884" s="46">
        <f>J885+J903+J906</f>
        <v>13003960000</v>
      </c>
      <c r="K884" s="73"/>
      <c r="L884" s="49"/>
      <c r="M884" s="50"/>
    </row>
    <row r="885" spans="1:13">
      <c r="A885" s="51" t="s">
        <v>23</v>
      </c>
      <c r="B885" s="52" t="s">
        <v>73</v>
      </c>
      <c r="C885" s="179"/>
      <c r="D885" s="179"/>
      <c r="E885" s="179"/>
      <c r="F885" s="53"/>
      <c r="G885" s="52">
        <v>0</v>
      </c>
      <c r="H885" s="53" t="s">
        <v>13</v>
      </c>
      <c r="I885" s="54">
        <v>0</v>
      </c>
      <c r="J885" s="54">
        <f>J886+J895+J897+J899+J901</f>
        <v>12720000000</v>
      </c>
      <c r="K885" s="180"/>
      <c r="L885" s="57"/>
      <c r="M885" s="58"/>
    </row>
    <row r="886" spans="1:13">
      <c r="A886" s="161" t="s">
        <v>693</v>
      </c>
      <c r="B886" s="162" t="s">
        <v>694</v>
      </c>
      <c r="C886" s="163"/>
      <c r="D886" s="163"/>
      <c r="E886" s="163"/>
      <c r="F886" s="164"/>
      <c r="G886" s="162">
        <v>0</v>
      </c>
      <c r="H886" s="164" t="s">
        <v>13</v>
      </c>
      <c r="I886" s="165">
        <v>0</v>
      </c>
      <c r="J886" s="165">
        <f>SUM(J887:J894)</f>
        <v>11500000000</v>
      </c>
      <c r="K886" s="166"/>
      <c r="L886" s="181" t="s">
        <v>76</v>
      </c>
      <c r="M886" s="1"/>
    </row>
    <row r="887" spans="1:13">
      <c r="A887" s="168" t="s">
        <v>13</v>
      </c>
      <c r="B887" s="169" t="s">
        <v>695</v>
      </c>
      <c r="C887" s="170"/>
      <c r="D887" s="170"/>
      <c r="E887" s="170"/>
      <c r="F887" s="171"/>
      <c r="G887" s="169">
        <v>1</v>
      </c>
      <c r="H887" s="171" t="s">
        <v>132</v>
      </c>
      <c r="I887" s="172">
        <v>5000000000</v>
      </c>
      <c r="J887" s="172">
        <f t="shared" ref="J887:J894" si="11">G887*I887</f>
        <v>5000000000</v>
      </c>
      <c r="K887" s="173" t="s">
        <v>30</v>
      </c>
      <c r="L887" s="19"/>
      <c r="M887" s="3"/>
    </row>
    <row r="888" spans="1:13">
      <c r="A888" s="168" t="s">
        <v>13</v>
      </c>
      <c r="B888" s="169" t="s">
        <v>696</v>
      </c>
      <c r="C888" s="170"/>
      <c r="D888" s="170"/>
      <c r="E888" s="170"/>
      <c r="F888" s="171"/>
      <c r="G888" s="169">
        <v>1</v>
      </c>
      <c r="H888" s="171" t="s">
        <v>132</v>
      </c>
      <c r="I888" s="172">
        <v>360000000</v>
      </c>
      <c r="J888" s="172">
        <f t="shared" si="11"/>
        <v>360000000</v>
      </c>
      <c r="K888" s="173" t="s">
        <v>30</v>
      </c>
      <c r="L888" s="19"/>
      <c r="M888" s="3"/>
    </row>
    <row r="889" spans="1:13">
      <c r="A889" s="168" t="s">
        <v>13</v>
      </c>
      <c r="B889" s="169" t="s">
        <v>697</v>
      </c>
      <c r="C889" s="170"/>
      <c r="D889" s="170"/>
      <c r="E889" s="170"/>
      <c r="F889" s="171"/>
      <c r="G889" s="169">
        <v>1</v>
      </c>
      <c r="H889" s="171" t="s">
        <v>132</v>
      </c>
      <c r="I889" s="172">
        <v>1560000000</v>
      </c>
      <c r="J889" s="172">
        <f t="shared" si="11"/>
        <v>1560000000</v>
      </c>
      <c r="K889" s="173" t="s">
        <v>30</v>
      </c>
      <c r="L889" s="19"/>
      <c r="M889" s="3"/>
    </row>
    <row r="890" spans="1:13">
      <c r="A890" s="168" t="s">
        <v>13</v>
      </c>
      <c r="B890" s="169" t="s">
        <v>698</v>
      </c>
      <c r="C890" s="170"/>
      <c r="D890" s="170"/>
      <c r="E890" s="170"/>
      <c r="F890" s="171"/>
      <c r="G890" s="169">
        <v>1</v>
      </c>
      <c r="H890" s="171" t="s">
        <v>132</v>
      </c>
      <c r="I890" s="172">
        <v>360000000</v>
      </c>
      <c r="J890" s="172">
        <f t="shared" si="11"/>
        <v>360000000</v>
      </c>
      <c r="K890" s="173" t="s">
        <v>30</v>
      </c>
      <c r="L890" s="19"/>
      <c r="M890" s="3"/>
    </row>
    <row r="891" spans="1:13">
      <c r="A891" s="168" t="s">
        <v>13</v>
      </c>
      <c r="B891" s="169" t="s">
        <v>699</v>
      </c>
      <c r="C891" s="170"/>
      <c r="D891" s="170"/>
      <c r="E891" s="170"/>
      <c r="F891" s="171"/>
      <c r="G891" s="169">
        <v>1</v>
      </c>
      <c r="H891" s="171" t="s">
        <v>132</v>
      </c>
      <c r="I891" s="172">
        <v>182400000</v>
      </c>
      <c r="J891" s="172">
        <f t="shared" si="11"/>
        <v>182400000</v>
      </c>
      <c r="K891" s="173" t="s">
        <v>30</v>
      </c>
      <c r="L891" s="19"/>
      <c r="M891" s="3"/>
    </row>
    <row r="892" spans="1:13">
      <c r="A892" s="168" t="s">
        <v>13</v>
      </c>
      <c r="B892" s="169" t="s">
        <v>700</v>
      </c>
      <c r="C892" s="170"/>
      <c r="D892" s="170"/>
      <c r="E892" s="170"/>
      <c r="F892" s="171"/>
      <c r="G892" s="169">
        <v>1</v>
      </c>
      <c r="H892" s="171" t="s">
        <v>132</v>
      </c>
      <c r="I892" s="172">
        <v>168630000</v>
      </c>
      <c r="J892" s="172">
        <f t="shared" si="11"/>
        <v>168630000</v>
      </c>
      <c r="K892" s="173" t="s">
        <v>30</v>
      </c>
      <c r="L892" s="19"/>
      <c r="M892" s="3"/>
    </row>
    <row r="893" spans="1:13">
      <c r="A893" s="168" t="s">
        <v>13</v>
      </c>
      <c r="B893" s="169" t="s">
        <v>701</v>
      </c>
      <c r="C893" s="170"/>
      <c r="D893" s="170"/>
      <c r="E893" s="170"/>
      <c r="F893" s="171"/>
      <c r="G893" s="169">
        <v>1</v>
      </c>
      <c r="H893" s="171" t="s">
        <v>132</v>
      </c>
      <c r="I893" s="172">
        <v>15000000</v>
      </c>
      <c r="J893" s="172">
        <f t="shared" si="11"/>
        <v>15000000</v>
      </c>
      <c r="K893" s="173" t="s">
        <v>30</v>
      </c>
      <c r="L893" s="19"/>
      <c r="M893" s="3"/>
    </row>
    <row r="894" spans="1:13">
      <c r="A894" s="168" t="s">
        <v>13</v>
      </c>
      <c r="B894" s="169" t="s">
        <v>702</v>
      </c>
      <c r="C894" s="170"/>
      <c r="D894" s="170"/>
      <c r="E894" s="170"/>
      <c r="F894" s="171"/>
      <c r="G894" s="169">
        <v>1</v>
      </c>
      <c r="H894" s="171" t="s">
        <v>132</v>
      </c>
      <c r="I894" s="172">
        <v>3853970000</v>
      </c>
      <c r="J894" s="172">
        <f t="shared" si="11"/>
        <v>3853970000</v>
      </c>
      <c r="K894" s="173" t="s">
        <v>30</v>
      </c>
      <c r="L894" s="19"/>
      <c r="M894" s="3"/>
    </row>
    <row r="895" spans="1:13">
      <c r="A895" s="59" t="s">
        <v>204</v>
      </c>
      <c r="B895" s="60" t="s">
        <v>205</v>
      </c>
      <c r="C895" s="128"/>
      <c r="D895" s="128"/>
      <c r="E895" s="128"/>
      <c r="F895" s="61"/>
      <c r="G895" s="60">
        <v>0</v>
      </c>
      <c r="H895" s="61" t="s">
        <v>13</v>
      </c>
      <c r="I895" s="62">
        <v>0</v>
      </c>
      <c r="J895" s="62">
        <f>J896</f>
        <v>400000000</v>
      </c>
      <c r="K895" s="63"/>
      <c r="L895" s="129" t="s">
        <v>76</v>
      </c>
      <c r="M895" s="1"/>
    </row>
    <row r="896" spans="1:13">
      <c r="A896" s="65" t="s">
        <v>13</v>
      </c>
      <c r="B896" s="66" t="s">
        <v>703</v>
      </c>
      <c r="C896" s="97"/>
      <c r="D896" s="97"/>
      <c r="E896" s="97"/>
      <c r="F896" s="67"/>
      <c r="G896" s="66">
        <v>1</v>
      </c>
      <c r="H896" s="67" t="s">
        <v>132</v>
      </c>
      <c r="I896" s="68">
        <v>400000000</v>
      </c>
      <c r="J896" s="68">
        <f>G896*I896</f>
        <v>400000000</v>
      </c>
      <c r="K896" s="69" t="s">
        <v>30</v>
      </c>
      <c r="L896" s="70"/>
      <c r="M896" s="3"/>
    </row>
    <row r="897" spans="1:13">
      <c r="A897" s="59" t="s">
        <v>207</v>
      </c>
      <c r="B897" s="60" t="s">
        <v>208</v>
      </c>
      <c r="C897" s="128"/>
      <c r="D897" s="128"/>
      <c r="E897" s="128"/>
      <c r="F897" s="61"/>
      <c r="G897" s="60">
        <v>0</v>
      </c>
      <c r="H897" s="61" t="s">
        <v>13</v>
      </c>
      <c r="I897" s="62">
        <v>0</v>
      </c>
      <c r="J897" s="62">
        <f>J898</f>
        <v>400000000</v>
      </c>
      <c r="K897" s="63"/>
      <c r="L897" s="129" t="s">
        <v>76</v>
      </c>
      <c r="M897" s="1"/>
    </row>
    <row r="898" spans="1:13">
      <c r="A898" s="65" t="s">
        <v>13</v>
      </c>
      <c r="B898" s="66" t="s">
        <v>704</v>
      </c>
      <c r="C898" s="97"/>
      <c r="D898" s="97"/>
      <c r="E898" s="97"/>
      <c r="F898" s="67"/>
      <c r="G898" s="66">
        <v>1</v>
      </c>
      <c r="H898" s="67" t="s">
        <v>132</v>
      </c>
      <c r="I898" s="68">
        <v>400000000</v>
      </c>
      <c r="J898" s="68">
        <f>G898*I898</f>
        <v>400000000</v>
      </c>
      <c r="K898" s="69" t="s">
        <v>30</v>
      </c>
      <c r="L898" s="70"/>
      <c r="M898" s="3"/>
    </row>
    <row r="899" spans="1:13">
      <c r="A899" s="59" t="s">
        <v>705</v>
      </c>
      <c r="B899" s="60" t="s">
        <v>706</v>
      </c>
      <c r="C899" s="128"/>
      <c r="D899" s="128"/>
      <c r="E899" s="128"/>
      <c r="F899" s="61"/>
      <c r="G899" s="60">
        <v>0</v>
      </c>
      <c r="H899" s="61" t="s">
        <v>13</v>
      </c>
      <c r="I899" s="62">
        <v>0</v>
      </c>
      <c r="J899" s="62">
        <f>J900</f>
        <v>300000000</v>
      </c>
      <c r="K899" s="63"/>
      <c r="L899" s="129" t="s">
        <v>76</v>
      </c>
      <c r="M899" s="1"/>
    </row>
    <row r="900" spans="1:13">
      <c r="A900" s="65" t="s">
        <v>13</v>
      </c>
      <c r="B900" s="66" t="s">
        <v>707</v>
      </c>
      <c r="C900" s="97"/>
      <c r="D900" s="97"/>
      <c r="E900" s="97"/>
      <c r="F900" s="67"/>
      <c r="G900" s="66">
        <v>1</v>
      </c>
      <c r="H900" s="67" t="s">
        <v>132</v>
      </c>
      <c r="I900" s="68">
        <v>300000000</v>
      </c>
      <c r="J900" s="68">
        <f>G900*I900</f>
        <v>300000000</v>
      </c>
      <c r="K900" s="69" t="s">
        <v>30</v>
      </c>
      <c r="L900" s="70"/>
      <c r="M900" s="3"/>
    </row>
    <row r="901" spans="1:13">
      <c r="A901" s="161" t="s">
        <v>192</v>
      </c>
      <c r="B901" s="162" t="s">
        <v>193</v>
      </c>
      <c r="C901" s="163"/>
      <c r="D901" s="163"/>
      <c r="E901" s="163"/>
      <c r="F901" s="164"/>
      <c r="G901" s="162">
        <v>0</v>
      </c>
      <c r="H901" s="164" t="s">
        <v>13</v>
      </c>
      <c r="I901" s="165">
        <v>0</v>
      </c>
      <c r="J901" s="165">
        <f>J902</f>
        <v>120000000</v>
      </c>
      <c r="K901" s="166"/>
      <c r="L901" s="181" t="s">
        <v>76</v>
      </c>
      <c r="M901" s="1"/>
    </row>
    <row r="902" spans="1:13">
      <c r="A902" s="168" t="s">
        <v>13</v>
      </c>
      <c r="B902" s="169" t="s">
        <v>708</v>
      </c>
      <c r="C902" s="170"/>
      <c r="D902" s="170"/>
      <c r="E902" s="170"/>
      <c r="F902" s="171"/>
      <c r="G902" s="169">
        <v>1</v>
      </c>
      <c r="H902" s="171" t="s">
        <v>132</v>
      </c>
      <c r="I902" s="172">
        <v>120000000</v>
      </c>
      <c r="J902" s="172">
        <f>G902*I902</f>
        <v>120000000</v>
      </c>
      <c r="K902" s="173" t="s">
        <v>30</v>
      </c>
      <c r="L902" s="19"/>
      <c r="M902" s="3"/>
    </row>
    <row r="903" spans="1:13">
      <c r="A903" s="51" t="s">
        <v>639</v>
      </c>
      <c r="B903" s="52" t="s">
        <v>709</v>
      </c>
      <c r="C903" s="179"/>
      <c r="D903" s="179"/>
      <c r="E903" s="179"/>
      <c r="F903" s="53"/>
      <c r="G903" s="52">
        <v>0</v>
      </c>
      <c r="H903" s="53" t="s">
        <v>13</v>
      </c>
      <c r="I903" s="54">
        <v>0</v>
      </c>
      <c r="J903" s="54">
        <f>J904</f>
        <v>14800000</v>
      </c>
      <c r="K903" s="180"/>
      <c r="L903" s="57"/>
      <c r="M903" s="58"/>
    </row>
    <row r="904" spans="1:13">
      <c r="A904" s="161" t="s">
        <v>705</v>
      </c>
      <c r="B904" s="162" t="s">
        <v>706</v>
      </c>
      <c r="C904" s="163"/>
      <c r="D904" s="163"/>
      <c r="E904" s="163"/>
      <c r="F904" s="164"/>
      <c r="G904" s="162">
        <v>0</v>
      </c>
      <c r="H904" s="164" t="s">
        <v>13</v>
      </c>
      <c r="I904" s="165">
        <v>0</v>
      </c>
      <c r="J904" s="165">
        <f>J905</f>
        <v>14800000</v>
      </c>
      <c r="K904" s="166"/>
      <c r="L904" s="181" t="s">
        <v>76</v>
      </c>
      <c r="M904" s="1"/>
    </row>
    <row r="905" spans="1:13">
      <c r="A905" s="168" t="s">
        <v>13</v>
      </c>
      <c r="B905" s="169" t="s">
        <v>710</v>
      </c>
      <c r="C905" s="170"/>
      <c r="D905" s="170"/>
      <c r="E905" s="170"/>
      <c r="F905" s="171"/>
      <c r="G905" s="169">
        <v>1</v>
      </c>
      <c r="H905" s="171" t="s">
        <v>132</v>
      </c>
      <c r="I905" s="172">
        <v>14800000</v>
      </c>
      <c r="J905" s="172">
        <f>G905*I905</f>
        <v>14800000</v>
      </c>
      <c r="K905" s="173" t="s">
        <v>30</v>
      </c>
      <c r="L905" s="19"/>
      <c r="M905" s="3"/>
    </row>
    <row r="906" spans="1:13">
      <c r="A906" s="51" t="s">
        <v>647</v>
      </c>
      <c r="B906" s="52" t="s">
        <v>443</v>
      </c>
      <c r="C906" s="179"/>
      <c r="D906" s="179"/>
      <c r="E906" s="179"/>
      <c r="F906" s="53"/>
      <c r="G906" s="52">
        <v>0</v>
      </c>
      <c r="H906" s="53" t="s">
        <v>13</v>
      </c>
      <c r="I906" s="54">
        <v>0</v>
      </c>
      <c r="J906" s="54">
        <f>J907</f>
        <v>269160000</v>
      </c>
      <c r="K906" s="180"/>
      <c r="L906" s="57"/>
      <c r="M906" s="58"/>
    </row>
    <row r="907" spans="1:13">
      <c r="A907" s="161" t="s">
        <v>693</v>
      </c>
      <c r="B907" s="162" t="s">
        <v>694</v>
      </c>
      <c r="C907" s="163"/>
      <c r="D907" s="163"/>
      <c r="E907" s="163"/>
      <c r="F907" s="164"/>
      <c r="G907" s="162">
        <v>0</v>
      </c>
      <c r="H907" s="164" t="s">
        <v>13</v>
      </c>
      <c r="I907" s="165">
        <v>0</v>
      </c>
      <c r="J907" s="165">
        <f>J908</f>
        <v>269160000</v>
      </c>
      <c r="K907" s="166"/>
      <c r="L907" s="181" t="s">
        <v>76</v>
      </c>
      <c r="M907" s="1"/>
    </row>
    <row r="908" spans="1:13">
      <c r="A908" s="168" t="s">
        <v>13</v>
      </c>
      <c r="B908" s="169" t="s">
        <v>711</v>
      </c>
      <c r="C908" s="170"/>
      <c r="D908" s="170"/>
      <c r="E908" s="170"/>
      <c r="F908" s="171"/>
      <c r="G908" s="169">
        <v>1</v>
      </c>
      <c r="H908" s="171" t="s">
        <v>132</v>
      </c>
      <c r="I908" s="172">
        <v>269160000</v>
      </c>
      <c r="J908" s="172">
        <f>G908*I908</f>
        <v>269160000</v>
      </c>
      <c r="K908" s="173" t="s">
        <v>30</v>
      </c>
      <c r="L908" s="19"/>
      <c r="M908" s="3"/>
    </row>
    <row r="909" spans="1:13">
      <c r="A909" s="35" t="s">
        <v>712</v>
      </c>
      <c r="B909" s="901" t="s">
        <v>713</v>
      </c>
      <c r="C909" s="902"/>
      <c r="D909" s="902"/>
      <c r="E909" s="902"/>
      <c r="F909" s="903"/>
      <c r="G909" s="36">
        <v>0</v>
      </c>
      <c r="H909" s="37" t="s">
        <v>13</v>
      </c>
      <c r="I909" s="38">
        <v>0</v>
      </c>
      <c r="J909" s="38">
        <f>J910+J919</f>
        <v>2564115000</v>
      </c>
      <c r="K909" s="72"/>
      <c r="L909" s="41"/>
      <c r="M909" s="42"/>
    </row>
    <row r="910" spans="1:13">
      <c r="A910" s="43" t="s">
        <v>21</v>
      </c>
      <c r="B910" s="895" t="s">
        <v>714</v>
      </c>
      <c r="C910" s="896"/>
      <c r="D910" s="896"/>
      <c r="E910" s="896"/>
      <c r="F910" s="897"/>
      <c r="G910" s="44">
        <v>0</v>
      </c>
      <c r="H910" s="45" t="s">
        <v>13</v>
      </c>
      <c r="I910" s="46">
        <v>0</v>
      </c>
      <c r="J910" s="46">
        <f>J911+J913+J915</f>
        <v>2505392000</v>
      </c>
      <c r="K910" s="73"/>
      <c r="L910" s="19"/>
      <c r="M910" s="3"/>
    </row>
    <row r="911" spans="1:13">
      <c r="A911" s="161" t="s">
        <v>659</v>
      </c>
      <c r="B911" s="889" t="s">
        <v>660</v>
      </c>
      <c r="C911" s="890"/>
      <c r="D911" s="890"/>
      <c r="E911" s="890"/>
      <c r="F911" s="891"/>
      <c r="G911" s="162">
        <v>0</v>
      </c>
      <c r="H911" s="164" t="s">
        <v>13</v>
      </c>
      <c r="I911" s="165">
        <v>0</v>
      </c>
      <c r="J911" s="165">
        <f>J912</f>
        <v>1409283000</v>
      </c>
      <c r="K911" s="166"/>
      <c r="L911" s="167" t="s">
        <v>27</v>
      </c>
      <c r="M911" s="3"/>
    </row>
    <row r="912" spans="1:13">
      <c r="A912" s="65" t="s">
        <v>13</v>
      </c>
      <c r="B912" s="886" t="s">
        <v>715</v>
      </c>
      <c r="C912" s="887"/>
      <c r="D912" s="887"/>
      <c r="E912" s="887"/>
      <c r="F912" s="888"/>
      <c r="G912" s="66">
        <v>1</v>
      </c>
      <c r="H912" s="67" t="s">
        <v>132</v>
      </c>
      <c r="I912" s="68">
        <v>1409283000</v>
      </c>
      <c r="J912" s="68">
        <f>G912*I912</f>
        <v>1409283000</v>
      </c>
      <c r="K912" s="69" t="s">
        <v>30</v>
      </c>
      <c r="L912" s="70"/>
      <c r="M912" s="307" t="s">
        <v>716</v>
      </c>
    </row>
    <row r="913" spans="1:13">
      <c r="A913" s="161" t="s">
        <v>677</v>
      </c>
      <c r="B913" s="889" t="s">
        <v>678</v>
      </c>
      <c r="C913" s="890"/>
      <c r="D913" s="890"/>
      <c r="E913" s="890"/>
      <c r="F913" s="891"/>
      <c r="G913" s="162">
        <v>0</v>
      </c>
      <c r="H913" s="164" t="s">
        <v>13</v>
      </c>
      <c r="I913" s="165">
        <v>0</v>
      </c>
      <c r="J913" s="165">
        <f>J914</f>
        <v>500000000</v>
      </c>
      <c r="K913" s="166"/>
      <c r="L913" s="167" t="s">
        <v>27</v>
      </c>
      <c r="M913" s="3"/>
    </row>
    <row r="914" spans="1:13">
      <c r="A914" s="239" t="s">
        <v>13</v>
      </c>
      <c r="B914" s="904" t="s">
        <v>717</v>
      </c>
      <c r="C914" s="905"/>
      <c r="D914" s="905"/>
      <c r="E914" s="905"/>
      <c r="F914" s="906"/>
      <c r="G914" s="240">
        <v>1</v>
      </c>
      <c r="H914" s="242" t="s">
        <v>132</v>
      </c>
      <c r="I914" s="243">
        <v>500000000</v>
      </c>
      <c r="J914" s="243">
        <f>G914*I914</f>
        <v>500000000</v>
      </c>
      <c r="K914" s="244" t="s">
        <v>30</v>
      </c>
      <c r="L914" s="245"/>
      <c r="M914" s="3"/>
    </row>
    <row r="915" spans="1:13">
      <c r="A915" s="59" t="s">
        <v>680</v>
      </c>
      <c r="B915" s="898" t="s">
        <v>681</v>
      </c>
      <c r="C915" s="899"/>
      <c r="D915" s="899"/>
      <c r="E915" s="899"/>
      <c r="F915" s="900"/>
      <c r="G915" s="60">
        <v>0</v>
      </c>
      <c r="H915" s="61" t="s">
        <v>13</v>
      </c>
      <c r="I915" s="62">
        <v>0</v>
      </c>
      <c r="J915" s="62">
        <f>SUM(J916:J918)</f>
        <v>596109000</v>
      </c>
      <c r="K915" s="63"/>
      <c r="L915" s="64" t="s">
        <v>27</v>
      </c>
      <c r="M915" s="3"/>
    </row>
    <row r="916" spans="1:13">
      <c r="A916" s="65" t="s">
        <v>13</v>
      </c>
      <c r="B916" s="886" t="s">
        <v>718</v>
      </c>
      <c r="C916" s="887"/>
      <c r="D916" s="887"/>
      <c r="E916" s="887"/>
      <c r="F916" s="888"/>
      <c r="G916" s="66">
        <v>17</v>
      </c>
      <c r="H916" s="67" t="s">
        <v>394</v>
      </c>
      <c r="I916" s="68">
        <v>25000000</v>
      </c>
      <c r="J916" s="68">
        <f>G916*I916</f>
        <v>425000000</v>
      </c>
      <c r="K916" s="69" t="s">
        <v>30</v>
      </c>
      <c r="L916" s="70"/>
      <c r="M916" s="3"/>
    </row>
    <row r="917" spans="1:13">
      <c r="A917" s="65" t="s">
        <v>13</v>
      </c>
      <c r="B917" s="886" t="s">
        <v>719</v>
      </c>
      <c r="C917" s="887"/>
      <c r="D917" s="887"/>
      <c r="E917" s="887"/>
      <c r="F917" s="888"/>
      <c r="G917" s="66">
        <v>4</v>
      </c>
      <c r="H917" s="67" t="s">
        <v>394</v>
      </c>
      <c r="I917" s="68">
        <v>14400000</v>
      </c>
      <c r="J917" s="68">
        <f>G917*I917</f>
        <v>57600000</v>
      </c>
      <c r="K917" s="69" t="s">
        <v>30</v>
      </c>
      <c r="L917" s="70"/>
      <c r="M917" s="3"/>
    </row>
    <row r="918" spans="1:13">
      <c r="A918" s="65" t="s">
        <v>13</v>
      </c>
      <c r="B918" s="886" t="s">
        <v>720</v>
      </c>
      <c r="C918" s="887"/>
      <c r="D918" s="887"/>
      <c r="E918" s="887"/>
      <c r="F918" s="888"/>
      <c r="G918" s="66">
        <v>1</v>
      </c>
      <c r="H918" s="67" t="s">
        <v>132</v>
      </c>
      <c r="I918" s="68">
        <v>113509000</v>
      </c>
      <c r="J918" s="68">
        <f>G918*I918</f>
        <v>113509000</v>
      </c>
      <c r="K918" s="69" t="s">
        <v>30</v>
      </c>
      <c r="L918" s="70"/>
      <c r="M918" s="3"/>
    </row>
    <row r="919" spans="1:13">
      <c r="A919" s="43" t="s">
        <v>291</v>
      </c>
      <c r="B919" s="895" t="s">
        <v>721</v>
      </c>
      <c r="C919" s="896"/>
      <c r="D919" s="896"/>
      <c r="E919" s="896"/>
      <c r="F919" s="897"/>
      <c r="G919" s="44">
        <v>0</v>
      </c>
      <c r="H919" s="45" t="s">
        <v>13</v>
      </c>
      <c r="I919" s="46">
        <v>0</v>
      </c>
      <c r="J919" s="46">
        <f>J920</f>
        <v>58723000</v>
      </c>
      <c r="K919" s="73"/>
      <c r="L919" s="19"/>
      <c r="M919" s="3"/>
    </row>
    <row r="920" spans="1:13">
      <c r="A920" s="161" t="s">
        <v>331</v>
      </c>
      <c r="B920" s="889" t="s">
        <v>332</v>
      </c>
      <c r="C920" s="890"/>
      <c r="D920" s="890"/>
      <c r="E920" s="890"/>
      <c r="F920" s="891"/>
      <c r="G920" s="162">
        <v>0</v>
      </c>
      <c r="H920" s="164" t="s">
        <v>13</v>
      </c>
      <c r="I920" s="165">
        <v>0</v>
      </c>
      <c r="J920" s="165">
        <f>J921</f>
        <v>58723000</v>
      </c>
      <c r="K920" s="166"/>
      <c r="L920" s="167" t="s">
        <v>27</v>
      </c>
      <c r="M920" s="3"/>
    </row>
    <row r="921" spans="1:13">
      <c r="A921" s="168" t="s">
        <v>13</v>
      </c>
      <c r="B921" s="870" t="s">
        <v>722</v>
      </c>
      <c r="C921" s="871"/>
      <c r="D921" s="871"/>
      <c r="E921" s="871"/>
      <c r="F921" s="872"/>
      <c r="G921" s="169">
        <v>1</v>
      </c>
      <c r="H921" s="171" t="s">
        <v>132</v>
      </c>
      <c r="I921" s="172">
        <v>58723000</v>
      </c>
      <c r="J921" s="172">
        <f>G921*I921</f>
        <v>58723000</v>
      </c>
      <c r="K921" s="173" t="s">
        <v>30</v>
      </c>
      <c r="L921" s="19"/>
      <c r="M921" s="3"/>
    </row>
    <row r="922" spans="1:13">
      <c r="A922" s="35" t="s">
        <v>723</v>
      </c>
      <c r="B922" s="901" t="s">
        <v>724</v>
      </c>
      <c r="C922" s="902"/>
      <c r="D922" s="902"/>
      <c r="E922" s="902"/>
      <c r="F922" s="903"/>
      <c r="G922" s="36">
        <v>0</v>
      </c>
      <c r="H922" s="37" t="s">
        <v>13</v>
      </c>
      <c r="I922" s="38">
        <v>0</v>
      </c>
      <c r="J922" s="38">
        <f>J923</f>
        <v>72100000</v>
      </c>
      <c r="K922" s="72"/>
      <c r="L922" s="19"/>
      <c r="M922" s="3"/>
    </row>
    <row r="923" spans="1:13">
      <c r="A923" s="43" t="s">
        <v>21</v>
      </c>
      <c r="B923" s="895" t="s">
        <v>725</v>
      </c>
      <c r="C923" s="896"/>
      <c r="D923" s="896"/>
      <c r="E923" s="896"/>
      <c r="F923" s="897"/>
      <c r="G923" s="44">
        <v>0</v>
      </c>
      <c r="H923" s="45" t="s">
        <v>13</v>
      </c>
      <c r="I923" s="46">
        <v>0</v>
      </c>
      <c r="J923" s="46">
        <f>J924</f>
        <v>72100000</v>
      </c>
      <c r="K923" s="73"/>
      <c r="L923" s="19"/>
      <c r="M923" s="3"/>
    </row>
    <row r="924" spans="1:13">
      <c r="A924" s="59" t="s">
        <v>659</v>
      </c>
      <c r="B924" s="898" t="s">
        <v>660</v>
      </c>
      <c r="C924" s="899"/>
      <c r="D924" s="899"/>
      <c r="E924" s="899"/>
      <c r="F924" s="900"/>
      <c r="G924" s="60">
        <v>0</v>
      </c>
      <c r="H924" s="61" t="s">
        <v>13</v>
      </c>
      <c r="I924" s="62">
        <v>0</v>
      </c>
      <c r="J924" s="62">
        <f>J925</f>
        <v>72100000</v>
      </c>
      <c r="K924" s="63"/>
      <c r="L924" s="64" t="s">
        <v>27</v>
      </c>
      <c r="M924" s="3"/>
    </row>
    <row r="925" spans="1:13">
      <c r="A925" s="65" t="s">
        <v>13</v>
      </c>
      <c r="B925" s="886" t="s">
        <v>726</v>
      </c>
      <c r="C925" s="887"/>
      <c r="D925" s="887"/>
      <c r="E925" s="887"/>
      <c r="F925" s="888"/>
      <c r="G925" s="66">
        <v>1</v>
      </c>
      <c r="H925" s="67" t="s">
        <v>132</v>
      </c>
      <c r="I925" s="68">
        <v>72100000</v>
      </c>
      <c r="J925" s="68">
        <f>G925*I925</f>
        <v>72100000</v>
      </c>
      <c r="K925" s="69" t="s">
        <v>30</v>
      </c>
      <c r="L925" s="70"/>
      <c r="M925" s="3"/>
    </row>
    <row r="926" spans="1:13">
      <c r="A926" s="35" t="s">
        <v>727</v>
      </c>
      <c r="B926" s="901" t="s">
        <v>728</v>
      </c>
      <c r="C926" s="902"/>
      <c r="D926" s="902"/>
      <c r="E926" s="902"/>
      <c r="F926" s="903"/>
      <c r="G926" s="36">
        <v>0</v>
      </c>
      <c r="H926" s="37" t="s">
        <v>13</v>
      </c>
      <c r="I926" s="38">
        <v>0</v>
      </c>
      <c r="J926" s="38">
        <f>J927</f>
        <v>24000000</v>
      </c>
      <c r="K926" s="72"/>
      <c r="L926" s="19"/>
      <c r="M926" s="3"/>
    </row>
    <row r="927" spans="1:13">
      <c r="A927" s="43" t="s">
        <v>180</v>
      </c>
      <c r="B927" s="895" t="s">
        <v>729</v>
      </c>
      <c r="C927" s="896"/>
      <c r="D927" s="896"/>
      <c r="E927" s="896"/>
      <c r="F927" s="897"/>
      <c r="G927" s="44">
        <v>0</v>
      </c>
      <c r="H927" s="45" t="s">
        <v>13</v>
      </c>
      <c r="I927" s="46">
        <v>0</v>
      </c>
      <c r="J927" s="46">
        <f>J928</f>
        <v>24000000</v>
      </c>
      <c r="K927" s="73"/>
      <c r="L927" s="19"/>
      <c r="M927" s="3"/>
    </row>
    <row r="928" spans="1:13">
      <c r="A928" s="59" t="s">
        <v>680</v>
      </c>
      <c r="B928" s="898" t="s">
        <v>681</v>
      </c>
      <c r="C928" s="899"/>
      <c r="D928" s="899"/>
      <c r="E928" s="899"/>
      <c r="F928" s="900"/>
      <c r="G928" s="60">
        <v>0</v>
      </c>
      <c r="H928" s="61" t="s">
        <v>13</v>
      </c>
      <c r="I928" s="62">
        <v>0</v>
      </c>
      <c r="J928" s="62">
        <f>J929</f>
        <v>24000000</v>
      </c>
      <c r="K928" s="63"/>
      <c r="L928" s="64" t="s">
        <v>27</v>
      </c>
      <c r="M928" s="3"/>
    </row>
    <row r="929" spans="1:13">
      <c r="A929" s="65" t="s">
        <v>13</v>
      </c>
      <c r="B929" s="886" t="s">
        <v>730</v>
      </c>
      <c r="C929" s="887"/>
      <c r="D929" s="887"/>
      <c r="E929" s="887"/>
      <c r="F929" s="888"/>
      <c r="G929" s="66">
        <v>1</v>
      </c>
      <c r="H929" s="67" t="s">
        <v>132</v>
      </c>
      <c r="I929" s="68">
        <v>24000000</v>
      </c>
      <c r="J929" s="68">
        <f>G929*I929</f>
        <v>24000000</v>
      </c>
      <c r="K929" s="69" t="s">
        <v>30</v>
      </c>
      <c r="L929" s="70"/>
      <c r="M929" s="3"/>
    </row>
    <row r="930" spans="1:13">
      <c r="A930" s="35" t="s">
        <v>731</v>
      </c>
      <c r="B930" s="901" t="s">
        <v>732</v>
      </c>
      <c r="C930" s="902"/>
      <c r="D930" s="902"/>
      <c r="E930" s="902"/>
      <c r="F930" s="903"/>
      <c r="G930" s="36">
        <v>0</v>
      </c>
      <c r="H930" s="37" t="s">
        <v>13</v>
      </c>
      <c r="I930" s="38">
        <v>0</v>
      </c>
      <c r="J930" s="38">
        <f>J931</f>
        <v>85217000</v>
      </c>
      <c r="K930" s="72"/>
      <c r="L930" s="19"/>
      <c r="M930" s="3"/>
    </row>
    <row r="931" spans="1:13">
      <c r="A931" s="43" t="s">
        <v>66</v>
      </c>
      <c r="B931" s="895" t="s">
        <v>733</v>
      </c>
      <c r="C931" s="896"/>
      <c r="D931" s="896"/>
      <c r="E931" s="896"/>
      <c r="F931" s="897"/>
      <c r="G931" s="44">
        <v>0</v>
      </c>
      <c r="H931" s="45" t="s">
        <v>13</v>
      </c>
      <c r="I931" s="46">
        <v>0</v>
      </c>
      <c r="J931" s="46">
        <f>J932+J934+J936+J938</f>
        <v>85217000</v>
      </c>
      <c r="K931" s="73"/>
      <c r="L931" s="19"/>
      <c r="M931" s="3"/>
    </row>
    <row r="932" spans="1:13">
      <c r="A932" s="59" t="s">
        <v>659</v>
      </c>
      <c r="B932" s="898" t="s">
        <v>660</v>
      </c>
      <c r="C932" s="899"/>
      <c r="D932" s="899"/>
      <c r="E932" s="899"/>
      <c r="F932" s="900"/>
      <c r="G932" s="60">
        <v>0</v>
      </c>
      <c r="H932" s="61" t="s">
        <v>13</v>
      </c>
      <c r="I932" s="62">
        <v>0</v>
      </c>
      <c r="J932" s="62">
        <f>J933</f>
        <v>24217000</v>
      </c>
      <c r="K932" s="63"/>
      <c r="L932" s="64" t="s">
        <v>27</v>
      </c>
      <c r="M932" s="3"/>
    </row>
    <row r="933" spans="1:13">
      <c r="A933" s="65" t="s">
        <v>13</v>
      </c>
      <c r="B933" s="886" t="s">
        <v>734</v>
      </c>
      <c r="C933" s="887"/>
      <c r="D933" s="887"/>
      <c r="E933" s="887"/>
      <c r="F933" s="888"/>
      <c r="G933" s="66">
        <v>1</v>
      </c>
      <c r="H933" s="67" t="s">
        <v>132</v>
      </c>
      <c r="I933" s="68">
        <v>24217000</v>
      </c>
      <c r="J933" s="68">
        <f>G933*I933</f>
        <v>24217000</v>
      </c>
      <c r="K933" s="69" t="s">
        <v>30</v>
      </c>
      <c r="L933" s="70"/>
      <c r="M933" s="3"/>
    </row>
    <row r="934" spans="1:13">
      <c r="A934" s="161" t="s">
        <v>674</v>
      </c>
      <c r="B934" s="889" t="s">
        <v>675</v>
      </c>
      <c r="C934" s="890"/>
      <c r="D934" s="890"/>
      <c r="E934" s="890"/>
      <c r="F934" s="891"/>
      <c r="G934" s="162">
        <v>0</v>
      </c>
      <c r="H934" s="164" t="s">
        <v>13</v>
      </c>
      <c r="I934" s="165">
        <v>0</v>
      </c>
      <c r="J934" s="165">
        <f>J935</f>
        <v>6000000</v>
      </c>
      <c r="K934" s="166"/>
      <c r="L934" s="167" t="s">
        <v>27</v>
      </c>
      <c r="M934" s="3"/>
    </row>
    <row r="935" spans="1:13">
      <c r="A935" s="168" t="s">
        <v>13</v>
      </c>
      <c r="B935" s="870" t="s">
        <v>735</v>
      </c>
      <c r="C935" s="871"/>
      <c r="D935" s="871"/>
      <c r="E935" s="871"/>
      <c r="F935" s="872"/>
      <c r="G935" s="169">
        <v>1</v>
      </c>
      <c r="H935" s="171" t="s">
        <v>132</v>
      </c>
      <c r="I935" s="172">
        <v>6000000</v>
      </c>
      <c r="J935" s="172">
        <f>G935*I935</f>
        <v>6000000</v>
      </c>
      <c r="K935" s="173" t="s">
        <v>30</v>
      </c>
      <c r="L935" s="19"/>
      <c r="M935" s="3"/>
    </row>
    <row r="936" spans="1:13">
      <c r="A936" s="59" t="s">
        <v>680</v>
      </c>
      <c r="B936" s="898" t="s">
        <v>681</v>
      </c>
      <c r="C936" s="899"/>
      <c r="D936" s="899"/>
      <c r="E936" s="899"/>
      <c r="F936" s="900"/>
      <c r="G936" s="60">
        <v>0</v>
      </c>
      <c r="H936" s="61" t="s">
        <v>13</v>
      </c>
      <c r="I936" s="62">
        <v>0</v>
      </c>
      <c r="J936" s="62">
        <f>J937</f>
        <v>20000000</v>
      </c>
      <c r="K936" s="63"/>
      <c r="L936" s="64" t="s">
        <v>27</v>
      </c>
      <c r="M936" s="3"/>
    </row>
    <row r="937" spans="1:13">
      <c r="A937" s="65" t="s">
        <v>13</v>
      </c>
      <c r="B937" s="886" t="s">
        <v>736</v>
      </c>
      <c r="C937" s="887"/>
      <c r="D937" s="887"/>
      <c r="E937" s="887"/>
      <c r="F937" s="888"/>
      <c r="G937" s="66">
        <v>1</v>
      </c>
      <c r="H937" s="67" t="s">
        <v>132</v>
      </c>
      <c r="I937" s="68">
        <v>20000000</v>
      </c>
      <c r="J937" s="68">
        <f>G937*I937</f>
        <v>20000000</v>
      </c>
      <c r="K937" s="69" t="s">
        <v>30</v>
      </c>
      <c r="L937" s="70"/>
      <c r="M937" s="3"/>
    </row>
    <row r="938" spans="1:13">
      <c r="A938" s="161" t="s">
        <v>88</v>
      </c>
      <c r="B938" s="889" t="s">
        <v>89</v>
      </c>
      <c r="C938" s="890"/>
      <c r="D938" s="890"/>
      <c r="E938" s="890"/>
      <c r="F938" s="891"/>
      <c r="G938" s="162">
        <v>0</v>
      </c>
      <c r="H938" s="164" t="s">
        <v>13</v>
      </c>
      <c r="I938" s="165">
        <v>0</v>
      </c>
      <c r="J938" s="165">
        <f>J939</f>
        <v>35000000</v>
      </c>
      <c r="K938" s="166"/>
      <c r="L938" s="167" t="s">
        <v>27</v>
      </c>
      <c r="M938" s="3"/>
    </row>
    <row r="939" spans="1:13">
      <c r="A939" s="168" t="s">
        <v>13</v>
      </c>
      <c r="B939" s="870" t="s">
        <v>737</v>
      </c>
      <c r="C939" s="871"/>
      <c r="D939" s="871"/>
      <c r="E939" s="871"/>
      <c r="F939" s="872"/>
      <c r="G939" s="169">
        <v>1</v>
      </c>
      <c r="H939" s="171" t="s">
        <v>132</v>
      </c>
      <c r="I939" s="172">
        <v>35000000</v>
      </c>
      <c r="J939" s="172">
        <f>G939*I939</f>
        <v>35000000</v>
      </c>
      <c r="K939" s="173" t="s">
        <v>30</v>
      </c>
      <c r="L939" s="19"/>
      <c r="M939" s="3"/>
    </row>
    <row r="940" spans="1:13">
      <c r="A940" s="308" t="s">
        <v>738</v>
      </c>
      <c r="B940" s="892" t="s">
        <v>739</v>
      </c>
      <c r="C940" s="893"/>
      <c r="D940" s="893"/>
      <c r="E940" s="893"/>
      <c r="F940" s="894"/>
      <c r="G940" s="309">
        <v>0</v>
      </c>
      <c r="H940" s="310" t="s">
        <v>13</v>
      </c>
      <c r="I940" s="311">
        <v>0</v>
      </c>
      <c r="J940" s="311">
        <f>J941</f>
        <v>147904000</v>
      </c>
      <c r="K940" s="312"/>
      <c r="L940" s="19"/>
      <c r="M940" s="3"/>
    </row>
    <row r="941" spans="1:13">
      <c r="A941" s="43" t="s">
        <v>66</v>
      </c>
      <c r="B941" s="895" t="s">
        <v>740</v>
      </c>
      <c r="C941" s="896"/>
      <c r="D941" s="896"/>
      <c r="E941" s="896"/>
      <c r="F941" s="897"/>
      <c r="G941" s="44">
        <v>0</v>
      </c>
      <c r="H941" s="45" t="s">
        <v>13</v>
      </c>
      <c r="I941" s="46">
        <v>0</v>
      </c>
      <c r="J941" s="46">
        <f>J942+J944+J946+J948</f>
        <v>147904000</v>
      </c>
      <c r="K941" s="73"/>
      <c r="L941" s="19"/>
      <c r="M941" s="3"/>
    </row>
    <row r="942" spans="1:13">
      <c r="A942" s="59" t="s">
        <v>659</v>
      </c>
      <c r="B942" s="898" t="s">
        <v>660</v>
      </c>
      <c r="C942" s="899"/>
      <c r="D942" s="899"/>
      <c r="E942" s="899"/>
      <c r="F942" s="900"/>
      <c r="G942" s="60">
        <v>0</v>
      </c>
      <c r="H942" s="61" t="s">
        <v>13</v>
      </c>
      <c r="I942" s="62">
        <v>0</v>
      </c>
      <c r="J942" s="62">
        <f>J943</f>
        <v>22500000</v>
      </c>
      <c r="K942" s="63"/>
      <c r="L942" s="64" t="s">
        <v>27</v>
      </c>
      <c r="M942" s="3"/>
    </row>
    <row r="943" spans="1:13">
      <c r="A943" s="65" t="s">
        <v>13</v>
      </c>
      <c r="B943" s="886" t="s">
        <v>741</v>
      </c>
      <c r="C943" s="887"/>
      <c r="D943" s="887"/>
      <c r="E943" s="887"/>
      <c r="F943" s="888"/>
      <c r="G943" s="66">
        <v>1</v>
      </c>
      <c r="H943" s="67" t="s">
        <v>132</v>
      </c>
      <c r="I943" s="68">
        <v>22500000</v>
      </c>
      <c r="J943" s="68">
        <f>G943*I943</f>
        <v>22500000</v>
      </c>
      <c r="K943" s="69" t="s">
        <v>30</v>
      </c>
      <c r="L943" s="70"/>
      <c r="M943" s="3"/>
    </row>
    <row r="944" spans="1:13">
      <c r="A944" s="161" t="s">
        <v>680</v>
      </c>
      <c r="B944" s="889" t="s">
        <v>681</v>
      </c>
      <c r="C944" s="890"/>
      <c r="D944" s="890"/>
      <c r="E944" s="890"/>
      <c r="F944" s="891"/>
      <c r="G944" s="162">
        <v>0</v>
      </c>
      <c r="H944" s="164" t="s">
        <v>13</v>
      </c>
      <c r="I944" s="165">
        <v>0</v>
      </c>
      <c r="J944" s="165">
        <f>J945</f>
        <v>5000000</v>
      </c>
      <c r="K944" s="166"/>
      <c r="L944" s="167" t="s">
        <v>27</v>
      </c>
      <c r="M944" s="3"/>
    </row>
    <row r="945" spans="1:13">
      <c r="A945" s="65" t="s">
        <v>13</v>
      </c>
      <c r="B945" s="886" t="s">
        <v>742</v>
      </c>
      <c r="C945" s="887"/>
      <c r="D945" s="887"/>
      <c r="E945" s="887"/>
      <c r="F945" s="888"/>
      <c r="G945" s="66">
        <v>1</v>
      </c>
      <c r="H945" s="67" t="s">
        <v>132</v>
      </c>
      <c r="I945" s="68">
        <v>5000000</v>
      </c>
      <c r="J945" s="68">
        <f>G945*I945</f>
        <v>5000000</v>
      </c>
      <c r="K945" s="69" t="s">
        <v>30</v>
      </c>
      <c r="L945" s="70"/>
      <c r="M945" s="3"/>
    </row>
    <row r="946" spans="1:13">
      <c r="A946" s="161" t="s">
        <v>331</v>
      </c>
      <c r="B946" s="889" t="s">
        <v>332</v>
      </c>
      <c r="C946" s="890"/>
      <c r="D946" s="890"/>
      <c r="E946" s="890"/>
      <c r="F946" s="891"/>
      <c r="G946" s="162">
        <v>0</v>
      </c>
      <c r="H946" s="164" t="s">
        <v>13</v>
      </c>
      <c r="I946" s="165">
        <v>0</v>
      </c>
      <c r="J946" s="165">
        <f>J947</f>
        <v>40000000</v>
      </c>
      <c r="K946" s="166"/>
      <c r="L946" s="167" t="s">
        <v>27</v>
      </c>
      <c r="M946" s="3"/>
    </row>
    <row r="947" spans="1:13">
      <c r="A947" s="168" t="s">
        <v>13</v>
      </c>
      <c r="B947" s="870" t="s">
        <v>743</v>
      </c>
      <c r="C947" s="871"/>
      <c r="D947" s="871"/>
      <c r="E947" s="871"/>
      <c r="F947" s="872"/>
      <c r="G947" s="169">
        <v>1</v>
      </c>
      <c r="H947" s="171" t="s">
        <v>132</v>
      </c>
      <c r="I947" s="172">
        <v>40000000</v>
      </c>
      <c r="J947" s="172">
        <f>G947*I947</f>
        <v>40000000</v>
      </c>
      <c r="K947" s="173" t="s">
        <v>30</v>
      </c>
      <c r="L947" s="19"/>
      <c r="M947" s="3"/>
    </row>
    <row r="948" spans="1:13">
      <c r="A948" s="161" t="s">
        <v>744</v>
      </c>
      <c r="B948" s="889" t="s">
        <v>745</v>
      </c>
      <c r="C948" s="890"/>
      <c r="D948" s="890"/>
      <c r="E948" s="890"/>
      <c r="F948" s="891"/>
      <c r="G948" s="162">
        <v>0</v>
      </c>
      <c r="H948" s="164" t="s">
        <v>13</v>
      </c>
      <c r="I948" s="165">
        <v>0</v>
      </c>
      <c r="J948" s="165">
        <f>J949</f>
        <v>80404000</v>
      </c>
      <c r="K948" s="166"/>
      <c r="L948" s="167" t="s">
        <v>27</v>
      </c>
      <c r="M948" s="3"/>
    </row>
    <row r="949" spans="1:13">
      <c r="A949" s="168" t="s">
        <v>13</v>
      </c>
      <c r="B949" s="870" t="s">
        <v>746</v>
      </c>
      <c r="C949" s="871"/>
      <c r="D949" s="871"/>
      <c r="E949" s="871"/>
      <c r="F949" s="872"/>
      <c r="G949" s="169">
        <v>1</v>
      </c>
      <c r="H949" s="171" t="s">
        <v>132</v>
      </c>
      <c r="I949" s="172">
        <v>80404000</v>
      </c>
      <c r="J949" s="172">
        <f>G949*I949</f>
        <v>80404000</v>
      </c>
      <c r="K949" s="173" t="s">
        <v>30</v>
      </c>
      <c r="L949" s="19"/>
      <c r="M949" s="3"/>
    </row>
    <row r="950" spans="1:13">
      <c r="A950" s="168"/>
      <c r="B950" s="313"/>
      <c r="C950" s="314"/>
      <c r="D950" s="314"/>
      <c r="E950" s="314"/>
      <c r="F950" s="315"/>
      <c r="G950" s="169"/>
      <c r="H950" s="171"/>
      <c r="I950" s="172"/>
      <c r="J950" s="172"/>
      <c r="K950" s="173"/>
      <c r="L950" s="19"/>
      <c r="M950" s="3"/>
    </row>
    <row r="951" spans="1:13">
      <c r="A951" s="873" t="s">
        <v>9</v>
      </c>
      <c r="B951" s="873"/>
      <c r="C951" s="873"/>
      <c r="D951" s="873"/>
      <c r="E951" s="873"/>
      <c r="F951" s="873"/>
      <c r="G951" s="873"/>
      <c r="H951" s="873"/>
      <c r="I951" s="873"/>
      <c r="J951" s="316">
        <f>J8+J755</f>
        <v>130279093000</v>
      </c>
      <c r="K951" s="317"/>
      <c r="L951" s="318"/>
      <c r="M951" s="319"/>
    </row>
    <row r="952" spans="1:13">
      <c r="A952" s="3"/>
      <c r="B952" s="2"/>
      <c r="C952" s="2"/>
      <c r="D952" s="2"/>
      <c r="E952" s="2"/>
      <c r="F952" s="3"/>
      <c r="G952" s="3"/>
      <c r="H952" s="2"/>
      <c r="I952" s="4"/>
      <c r="J952" s="4"/>
      <c r="K952" s="5"/>
      <c r="L952" s="6"/>
      <c r="M952" s="3"/>
    </row>
    <row r="953" spans="1:13">
      <c r="A953" s="320" t="s">
        <v>747</v>
      </c>
      <c r="B953" s="874">
        <v>2013</v>
      </c>
      <c r="C953" s="875"/>
      <c r="D953" s="876"/>
      <c r="E953" s="2"/>
      <c r="F953" s="3"/>
      <c r="G953" s="3"/>
      <c r="H953" s="2"/>
      <c r="I953" s="321" t="s">
        <v>748</v>
      </c>
      <c r="J953" s="4"/>
      <c r="K953" s="5"/>
      <c r="L953" s="6"/>
      <c r="M953" s="3"/>
    </row>
    <row r="954" spans="1:13">
      <c r="A954" s="322" t="s">
        <v>27</v>
      </c>
      <c r="B954" s="877">
        <f>J13+J17+J21+J26+J28+J30+J33+J35+J37+J40+J42+J44+J47+J49+J51+J63+J65+J67+J70+J72+J74+J77+J79+J81+J84+J89+J92+J94+J101+J103+J106+J108+J110+J112+J114+J117+J119+J121+J124+J129+J134+J139+J141+J145+J150+J152+J156+J161+J164+J167+J172+J175+J180+J184+J187+J194+J215+J221+J225+J228+J232+J238+J242+J245+J249+J256+J261+J263+J266+J270+J276+J278+J281+J287+J292+J294+J297+J303+J306+J314+J321+J324+J327+J332+J335+J338+J347+J349+J351+J355+J357+J360+J362+J364+J368+J370+J373+J375+J377+J379+J383+J385+J387+J391+J393+J395+J399+J401+J414+J416+J418+J422+J424+J426+J429+J431+J433+J435+J438+J440+J442+J445+J447+J449+J452+J456+J458+J460+J464+J466+J469+J471+J474+J476+J478+J481+J483+J485+J488+J490+J493+J495+J505+J510+J513+J516+J522+J527+J532+J537+J540+J543+J548+J550+J555+J565+J576+J585+J589+J592+J600+J607+J615+J618+J621+J627+J632+J639+J646+J653+J657+J662+J668+J675+J686+J690+J698+J702+J713+J716+J720+J731+J738+J745+J759+J764+J766+J768+J770+J776+J780+J783+J787+J791+J794+J797+J800+J802+J804+J806+J808+J810+J813+J815+J817+J842+J847+J852+J858+J865+J867+J869+J871+J873+J882+J911+J913+J915+J920+J924+J928+J932+J934+J936+J938+J942+J944+J946+J948</f>
        <v>98569797000</v>
      </c>
      <c r="C954" s="878"/>
      <c r="D954" s="879"/>
      <c r="E954" s="2"/>
      <c r="F954" s="3"/>
      <c r="G954" s="3"/>
      <c r="H954" s="2"/>
      <c r="I954" s="321" t="s">
        <v>749</v>
      </c>
      <c r="J954" s="4"/>
      <c r="K954" s="5"/>
      <c r="L954" s="6"/>
      <c r="M954" s="3"/>
    </row>
    <row r="955" spans="1:13">
      <c r="A955" s="323" t="s">
        <v>76</v>
      </c>
      <c r="B955" s="880">
        <f>J56+J58+J199+J201+J206+J208+J210+J212+J342+J344+J405+J407+J409+J411+J500+J562+J672+J752+J886+J895+J897+J899+J901+J904+J907</f>
        <v>31709296000</v>
      </c>
      <c r="C955" s="881"/>
      <c r="D955" s="882"/>
      <c r="E955" s="2"/>
      <c r="F955" s="3"/>
      <c r="G955" s="3"/>
      <c r="H955" s="2"/>
      <c r="I955" s="321" t="s">
        <v>750</v>
      </c>
      <c r="J955" s="4"/>
      <c r="K955" s="5"/>
      <c r="L955" s="6"/>
      <c r="M955" s="3"/>
    </row>
    <row r="956" spans="1:13">
      <c r="A956" s="324" t="s">
        <v>751</v>
      </c>
      <c r="B956" s="883">
        <f>SUM(B954:D955)</f>
        <v>130279093000</v>
      </c>
      <c r="C956" s="884"/>
      <c r="D956" s="885"/>
      <c r="E956" s="2"/>
      <c r="F956" s="3"/>
      <c r="G956" s="3"/>
      <c r="H956" s="2"/>
      <c r="I956" s="321"/>
      <c r="J956" s="4"/>
      <c r="K956" s="5"/>
      <c r="L956" s="6"/>
      <c r="M956" s="3"/>
    </row>
    <row r="957" spans="1:13">
      <c r="A957" s="325"/>
      <c r="B957" s="326"/>
      <c r="C957" s="326"/>
      <c r="D957" s="326"/>
      <c r="E957" s="326"/>
      <c r="F957" s="325"/>
      <c r="G957" s="325"/>
      <c r="H957" s="326"/>
      <c r="I957" s="327"/>
      <c r="J957" s="325"/>
      <c r="K957" s="5"/>
      <c r="L957" s="6"/>
      <c r="M957" s="3"/>
    </row>
    <row r="958" spans="1:13">
      <c r="A958" s="3"/>
      <c r="B958" s="2"/>
      <c r="C958" s="2"/>
      <c r="D958" s="2"/>
      <c r="E958" s="2"/>
      <c r="F958" s="3"/>
      <c r="G958" s="3"/>
      <c r="H958" s="2"/>
      <c r="I958" s="321"/>
      <c r="J958" s="4"/>
      <c r="K958" s="5"/>
      <c r="L958" s="6"/>
      <c r="M958" s="3"/>
    </row>
    <row r="959" spans="1:13">
      <c r="A959" s="3"/>
      <c r="B959" s="2"/>
      <c r="C959" s="2"/>
      <c r="D959" s="2"/>
      <c r="E959" s="2"/>
      <c r="F959" s="3"/>
      <c r="G959" s="3"/>
      <c r="H959" s="2"/>
      <c r="I959" s="321" t="s">
        <v>752</v>
      </c>
      <c r="J959" s="4"/>
      <c r="K959" s="5"/>
      <c r="L959" s="6"/>
      <c r="M959" s="3"/>
    </row>
    <row r="960" spans="1:13">
      <c r="A960" s="3"/>
      <c r="B960" s="2"/>
      <c r="C960" s="2"/>
      <c r="D960" s="2"/>
      <c r="E960" s="2"/>
      <c r="F960" s="3"/>
      <c r="G960" s="3"/>
      <c r="H960" s="2"/>
      <c r="I960" s="321" t="s">
        <v>753</v>
      </c>
      <c r="J960" s="4"/>
      <c r="K960" s="5"/>
      <c r="L960" s="6"/>
      <c r="M960" s="3"/>
    </row>
  </sheetData>
  <mergeCells count="378">
    <mergeCell ref="B6:F6"/>
    <mergeCell ref="G6:H6"/>
    <mergeCell ref="K6:L6"/>
    <mergeCell ref="B8:F8"/>
    <mergeCell ref="B10:F10"/>
    <mergeCell ref="B11:F11"/>
    <mergeCell ref="B18:F18"/>
    <mergeCell ref="B19:F19"/>
    <mergeCell ref="B20:F20"/>
    <mergeCell ref="B21:F21"/>
    <mergeCell ref="B22:F22"/>
    <mergeCell ref="B32:F32"/>
    <mergeCell ref="B12:F12"/>
    <mergeCell ref="B13:F13"/>
    <mergeCell ref="B14:F14"/>
    <mergeCell ref="B15:F15"/>
    <mergeCell ref="B16:F16"/>
    <mergeCell ref="B17:F17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51:F51"/>
    <mergeCell ref="B52:F52"/>
    <mergeCell ref="B99:F99"/>
    <mergeCell ref="B100:F100"/>
    <mergeCell ref="B101:F101"/>
    <mergeCell ref="B102:F102"/>
    <mergeCell ref="B45:F45"/>
    <mergeCell ref="B46:F46"/>
    <mergeCell ref="B47:F47"/>
    <mergeCell ref="B48:F48"/>
    <mergeCell ref="B49:F49"/>
    <mergeCell ref="B50:F50"/>
    <mergeCell ref="B109:F109"/>
    <mergeCell ref="B110:F110"/>
    <mergeCell ref="B111:F111"/>
    <mergeCell ref="B112:F112"/>
    <mergeCell ref="B113:F113"/>
    <mergeCell ref="B114:F114"/>
    <mergeCell ref="B103:F103"/>
    <mergeCell ref="B104:F104"/>
    <mergeCell ref="B105:F105"/>
    <mergeCell ref="B106:F106"/>
    <mergeCell ref="B107:F107"/>
    <mergeCell ref="B108:F108"/>
    <mergeCell ref="B121:F121"/>
    <mergeCell ref="B122:F122"/>
    <mergeCell ref="B123:F123"/>
    <mergeCell ref="B124:F124"/>
    <mergeCell ref="B125:F125"/>
    <mergeCell ref="B214:F214"/>
    <mergeCell ref="B115:F115"/>
    <mergeCell ref="B116:F116"/>
    <mergeCell ref="B117:F117"/>
    <mergeCell ref="B118:F118"/>
    <mergeCell ref="B119:F119"/>
    <mergeCell ref="B120:F120"/>
    <mergeCell ref="B221:F221"/>
    <mergeCell ref="C222:F222"/>
    <mergeCell ref="C223:F223"/>
    <mergeCell ref="C224:F224"/>
    <mergeCell ref="B225:F225"/>
    <mergeCell ref="B226:F226"/>
    <mergeCell ref="B215:F215"/>
    <mergeCell ref="B216:F216"/>
    <mergeCell ref="B217:F217"/>
    <mergeCell ref="B218:F218"/>
    <mergeCell ref="B219:F219"/>
    <mergeCell ref="B220:F220"/>
    <mergeCell ref="B233:F233"/>
    <mergeCell ref="B234:F234"/>
    <mergeCell ref="B235:F235"/>
    <mergeCell ref="B236:F236"/>
    <mergeCell ref="B237:F237"/>
    <mergeCell ref="B238:F238"/>
    <mergeCell ref="B227:F227"/>
    <mergeCell ref="B228:F228"/>
    <mergeCell ref="B229:F229"/>
    <mergeCell ref="B230:F230"/>
    <mergeCell ref="B231:F231"/>
    <mergeCell ref="B232:F232"/>
    <mergeCell ref="B245:F245"/>
    <mergeCell ref="B246:F246"/>
    <mergeCell ref="B247:F247"/>
    <mergeCell ref="B248:F248"/>
    <mergeCell ref="B249:F249"/>
    <mergeCell ref="B250:F250"/>
    <mergeCell ref="C239:F239"/>
    <mergeCell ref="C240:F240"/>
    <mergeCell ref="C241:F241"/>
    <mergeCell ref="B242:F242"/>
    <mergeCell ref="B243:F243"/>
    <mergeCell ref="B244:F244"/>
    <mergeCell ref="B257:F257"/>
    <mergeCell ref="B258:F258"/>
    <mergeCell ref="B259:F259"/>
    <mergeCell ref="B260:F260"/>
    <mergeCell ref="B261:F261"/>
    <mergeCell ref="B262:F262"/>
    <mergeCell ref="B251:F251"/>
    <mergeCell ref="B252:F252"/>
    <mergeCell ref="B253:F253"/>
    <mergeCell ref="B254:F254"/>
    <mergeCell ref="B255:F255"/>
    <mergeCell ref="B256:F256"/>
    <mergeCell ref="B269:F269"/>
    <mergeCell ref="B270:F270"/>
    <mergeCell ref="B271:F271"/>
    <mergeCell ref="B272:F272"/>
    <mergeCell ref="B273:F273"/>
    <mergeCell ref="B274:F274"/>
    <mergeCell ref="B263:F263"/>
    <mergeCell ref="B264:F264"/>
    <mergeCell ref="B265:F265"/>
    <mergeCell ref="B266:F266"/>
    <mergeCell ref="B267:F267"/>
    <mergeCell ref="B268:F268"/>
    <mergeCell ref="B281:F281"/>
    <mergeCell ref="B282:F282"/>
    <mergeCell ref="B283:F283"/>
    <mergeCell ref="B284:F284"/>
    <mergeCell ref="B285:F285"/>
    <mergeCell ref="B286:F286"/>
    <mergeCell ref="B275:F275"/>
    <mergeCell ref="B276:F276"/>
    <mergeCell ref="B277:F277"/>
    <mergeCell ref="B278:F278"/>
    <mergeCell ref="B279:F279"/>
    <mergeCell ref="B280:F280"/>
    <mergeCell ref="B293:F293"/>
    <mergeCell ref="B294:F294"/>
    <mergeCell ref="B295:F295"/>
    <mergeCell ref="B296:F296"/>
    <mergeCell ref="B297:F297"/>
    <mergeCell ref="B298:F298"/>
    <mergeCell ref="B287:F287"/>
    <mergeCell ref="B288:F288"/>
    <mergeCell ref="B289:F289"/>
    <mergeCell ref="B290:F290"/>
    <mergeCell ref="B291:F291"/>
    <mergeCell ref="B292:F292"/>
    <mergeCell ref="B305:F305"/>
    <mergeCell ref="B306:F306"/>
    <mergeCell ref="B307:F307"/>
    <mergeCell ref="B308:F308"/>
    <mergeCell ref="B309:F309"/>
    <mergeCell ref="B310:F310"/>
    <mergeCell ref="B299:F299"/>
    <mergeCell ref="B300:F300"/>
    <mergeCell ref="B301:F301"/>
    <mergeCell ref="B302:F302"/>
    <mergeCell ref="B303:F303"/>
    <mergeCell ref="B304:F304"/>
    <mergeCell ref="B317:F317"/>
    <mergeCell ref="B318:F318"/>
    <mergeCell ref="B319:F319"/>
    <mergeCell ref="B320:F320"/>
    <mergeCell ref="B321:F321"/>
    <mergeCell ref="B322:F322"/>
    <mergeCell ref="B311:F311"/>
    <mergeCell ref="B312:F312"/>
    <mergeCell ref="B313:F313"/>
    <mergeCell ref="B314:F314"/>
    <mergeCell ref="B315:F315"/>
    <mergeCell ref="B316:F316"/>
    <mergeCell ref="B329:F329"/>
    <mergeCell ref="B330:F330"/>
    <mergeCell ref="B331:F331"/>
    <mergeCell ref="B332:F332"/>
    <mergeCell ref="C333:F333"/>
    <mergeCell ref="C334:F334"/>
    <mergeCell ref="B323:F323"/>
    <mergeCell ref="B324:F324"/>
    <mergeCell ref="B325:F325"/>
    <mergeCell ref="B326:F326"/>
    <mergeCell ref="B327:F327"/>
    <mergeCell ref="B328:F328"/>
    <mergeCell ref="B347:F347"/>
    <mergeCell ref="B348:F348"/>
    <mergeCell ref="B349:F349"/>
    <mergeCell ref="B350:F350"/>
    <mergeCell ref="B351:F351"/>
    <mergeCell ref="B352:F352"/>
    <mergeCell ref="B335:F335"/>
    <mergeCell ref="B336:F336"/>
    <mergeCell ref="B337:F337"/>
    <mergeCell ref="B338:F338"/>
    <mergeCell ref="B339:F339"/>
    <mergeCell ref="B346:F346"/>
    <mergeCell ref="B359:F359"/>
    <mergeCell ref="B360:F360"/>
    <mergeCell ref="B361:F361"/>
    <mergeCell ref="B362:F362"/>
    <mergeCell ref="B363:F363"/>
    <mergeCell ref="B364:F364"/>
    <mergeCell ref="B353:F353"/>
    <mergeCell ref="B354:F354"/>
    <mergeCell ref="B355:F355"/>
    <mergeCell ref="B356:F356"/>
    <mergeCell ref="B357:F357"/>
    <mergeCell ref="B358:F358"/>
    <mergeCell ref="B371:F371"/>
    <mergeCell ref="B372:F372"/>
    <mergeCell ref="B373:F373"/>
    <mergeCell ref="B374:F374"/>
    <mergeCell ref="B375:F375"/>
    <mergeCell ref="B376:F376"/>
    <mergeCell ref="B365:F365"/>
    <mergeCell ref="B366:F366"/>
    <mergeCell ref="B367:F367"/>
    <mergeCell ref="B368:F368"/>
    <mergeCell ref="B369:F369"/>
    <mergeCell ref="B370:F370"/>
    <mergeCell ref="B383:F383"/>
    <mergeCell ref="B384:F384"/>
    <mergeCell ref="B385:F385"/>
    <mergeCell ref="B386:F386"/>
    <mergeCell ref="B387:F387"/>
    <mergeCell ref="B388:F388"/>
    <mergeCell ref="B377:F377"/>
    <mergeCell ref="B378:F378"/>
    <mergeCell ref="B379:F379"/>
    <mergeCell ref="B380:F380"/>
    <mergeCell ref="B381:F381"/>
    <mergeCell ref="B382:F382"/>
    <mergeCell ref="B395:F395"/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B392:F392"/>
    <mergeCell ref="B393:F393"/>
    <mergeCell ref="B394:F394"/>
    <mergeCell ref="B417:F417"/>
    <mergeCell ref="B418:F418"/>
    <mergeCell ref="B419:F419"/>
    <mergeCell ref="B420:F420"/>
    <mergeCell ref="B421:F421"/>
    <mergeCell ref="B422:F422"/>
    <mergeCell ref="B401:F401"/>
    <mergeCell ref="B402:F402"/>
    <mergeCell ref="B413:F413"/>
    <mergeCell ref="B414:F414"/>
    <mergeCell ref="B415:F415"/>
    <mergeCell ref="B416:F416"/>
    <mergeCell ref="B429:F429"/>
    <mergeCell ref="B430:F430"/>
    <mergeCell ref="B431:F431"/>
    <mergeCell ref="B432:F432"/>
    <mergeCell ref="B433:F433"/>
    <mergeCell ref="B434:F434"/>
    <mergeCell ref="B423:F423"/>
    <mergeCell ref="B424:F424"/>
    <mergeCell ref="B425:F425"/>
    <mergeCell ref="B426:F426"/>
    <mergeCell ref="B427:F427"/>
    <mergeCell ref="B428:F428"/>
    <mergeCell ref="B441:F441"/>
    <mergeCell ref="B442:F442"/>
    <mergeCell ref="B443:F443"/>
    <mergeCell ref="B444:F444"/>
    <mergeCell ref="B445:F445"/>
    <mergeCell ref="B446:F446"/>
    <mergeCell ref="B435:F435"/>
    <mergeCell ref="B436:F436"/>
    <mergeCell ref="B437:F437"/>
    <mergeCell ref="B438:F438"/>
    <mergeCell ref="B439:F439"/>
    <mergeCell ref="B440:F440"/>
    <mergeCell ref="B453:F453"/>
    <mergeCell ref="B454:F454"/>
    <mergeCell ref="B455:F455"/>
    <mergeCell ref="B456:F456"/>
    <mergeCell ref="B457:F457"/>
    <mergeCell ref="B458:F458"/>
    <mergeCell ref="B447:F447"/>
    <mergeCell ref="B448:F448"/>
    <mergeCell ref="B449:F449"/>
    <mergeCell ref="B450:F450"/>
    <mergeCell ref="B451:F451"/>
    <mergeCell ref="B452:F452"/>
    <mergeCell ref="B465:F465"/>
    <mergeCell ref="B466:F466"/>
    <mergeCell ref="B467:F467"/>
    <mergeCell ref="B468:F468"/>
    <mergeCell ref="B469:F469"/>
    <mergeCell ref="B470:F470"/>
    <mergeCell ref="B459:F459"/>
    <mergeCell ref="B460:F460"/>
    <mergeCell ref="B461:F461"/>
    <mergeCell ref="B462:F462"/>
    <mergeCell ref="B463:F463"/>
    <mergeCell ref="B464:F464"/>
    <mergeCell ref="B477:F477"/>
    <mergeCell ref="B478:F478"/>
    <mergeCell ref="B479:F479"/>
    <mergeCell ref="B480:F480"/>
    <mergeCell ref="B481:F481"/>
    <mergeCell ref="B482:F482"/>
    <mergeCell ref="B471:F471"/>
    <mergeCell ref="B472:F472"/>
    <mergeCell ref="B473:F473"/>
    <mergeCell ref="B474:F474"/>
    <mergeCell ref="B475:F475"/>
    <mergeCell ref="B476:F476"/>
    <mergeCell ref="B489:F489"/>
    <mergeCell ref="B490:F490"/>
    <mergeCell ref="B491:F491"/>
    <mergeCell ref="B492:F492"/>
    <mergeCell ref="B493:F493"/>
    <mergeCell ref="B494:F494"/>
    <mergeCell ref="B483:F483"/>
    <mergeCell ref="B484:F484"/>
    <mergeCell ref="B485:F485"/>
    <mergeCell ref="B486:F486"/>
    <mergeCell ref="B487:F487"/>
    <mergeCell ref="B488:F488"/>
    <mergeCell ref="B913:F913"/>
    <mergeCell ref="B914:F914"/>
    <mergeCell ref="B915:F915"/>
    <mergeCell ref="B916:F916"/>
    <mergeCell ref="B917:F917"/>
    <mergeCell ref="B918:F918"/>
    <mergeCell ref="B495:F495"/>
    <mergeCell ref="B496:F496"/>
    <mergeCell ref="B909:F909"/>
    <mergeCell ref="B910:F910"/>
    <mergeCell ref="B911:F911"/>
    <mergeCell ref="B912:F912"/>
    <mergeCell ref="B925:F925"/>
    <mergeCell ref="B926:F926"/>
    <mergeCell ref="B927:F927"/>
    <mergeCell ref="B928:F928"/>
    <mergeCell ref="B929:F929"/>
    <mergeCell ref="B930:F930"/>
    <mergeCell ref="B919:F919"/>
    <mergeCell ref="B920:F920"/>
    <mergeCell ref="B921:F921"/>
    <mergeCell ref="B922:F922"/>
    <mergeCell ref="B923:F923"/>
    <mergeCell ref="B924:F924"/>
    <mergeCell ref="B937:F937"/>
    <mergeCell ref="B938:F938"/>
    <mergeCell ref="B939:F939"/>
    <mergeCell ref="B940:F940"/>
    <mergeCell ref="B941:F941"/>
    <mergeCell ref="B942:F942"/>
    <mergeCell ref="B931:F931"/>
    <mergeCell ref="B932:F932"/>
    <mergeCell ref="B933:F933"/>
    <mergeCell ref="B934:F934"/>
    <mergeCell ref="B935:F935"/>
    <mergeCell ref="B936:F936"/>
    <mergeCell ref="B949:F949"/>
    <mergeCell ref="A951:I951"/>
    <mergeCell ref="B953:D953"/>
    <mergeCell ref="B954:D954"/>
    <mergeCell ref="B955:D955"/>
    <mergeCell ref="B956:D956"/>
    <mergeCell ref="B943:F943"/>
    <mergeCell ref="B944:F944"/>
    <mergeCell ref="B945:F945"/>
    <mergeCell ref="B946:F946"/>
    <mergeCell ref="B947:F947"/>
    <mergeCell ref="B948:F94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Y294"/>
  <sheetViews>
    <sheetView view="pageBreakPreview" zoomScale="78" zoomScaleNormal="76" zoomScaleSheetLayoutView="78" workbookViewId="0">
      <selection activeCell="E74" sqref="E74"/>
    </sheetView>
  </sheetViews>
  <sheetFormatPr defaultRowHeight="15"/>
  <cols>
    <col min="1" max="1" width="5.7109375" style="507" customWidth="1"/>
    <col min="2" max="2" width="37.85546875" style="511" customWidth="1"/>
    <col min="3" max="3" width="32.85546875" style="514" customWidth="1"/>
    <col min="4" max="4" width="8.7109375" style="332" customWidth="1"/>
    <col min="5" max="5" width="15.85546875" style="349" bestFit="1" customWidth="1"/>
    <col min="6" max="6" width="8.42578125" style="349" bestFit="1" customWidth="1"/>
    <col min="7" max="7" width="14.85546875" style="349" bestFit="1" customWidth="1"/>
    <col min="8" max="8" width="5.42578125" customWidth="1"/>
    <col min="9" max="9" width="6.85546875" bestFit="1" customWidth="1"/>
    <col min="10" max="10" width="15.28515625" style="346" customWidth="1"/>
    <col min="11" max="11" width="9.28515625" style="366" customWidth="1"/>
    <col min="12" max="13" width="10.7109375" customWidth="1"/>
    <col min="14" max="14" width="11.7109375" customWidth="1"/>
    <col min="15" max="15" width="10.7109375" customWidth="1"/>
    <col min="16" max="16" width="4.42578125" bestFit="1" customWidth="1"/>
    <col min="17" max="17" width="3" hidden="1" customWidth="1"/>
    <col min="18" max="18" width="9.140625" hidden="1" customWidth="1"/>
    <col min="19" max="28" width="9.140625" style="359"/>
  </cols>
  <sheetData>
    <row r="1" spans="1:28" ht="18">
      <c r="A1" s="953" t="s">
        <v>755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</row>
    <row r="2" spans="1:28">
      <c r="A2" s="954" t="s">
        <v>756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</row>
    <row r="3" spans="1:28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</row>
    <row r="4" spans="1:28">
      <c r="A4" s="952" t="s">
        <v>757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</row>
    <row r="5" spans="1:28" ht="15.75" thickBot="1">
      <c r="A5" s="679"/>
      <c r="B5" s="680"/>
      <c r="C5" s="681"/>
      <c r="D5" s="682"/>
      <c r="E5" s="667"/>
      <c r="F5" s="667"/>
      <c r="G5" s="667"/>
      <c r="H5" s="663"/>
      <c r="I5" s="663"/>
      <c r="J5" s="668"/>
      <c r="K5" s="663"/>
      <c r="L5" s="669"/>
      <c r="M5" s="670"/>
      <c r="N5" s="668"/>
      <c r="O5" s="683"/>
      <c r="P5" s="663"/>
      <c r="Q5" s="334"/>
      <c r="R5" s="332"/>
    </row>
    <row r="6" spans="1:28" s="366" customFormat="1" ht="24.75" customHeight="1" thickTop="1">
      <c r="A6" s="955" t="s">
        <v>758</v>
      </c>
      <c r="B6" s="957" t="s">
        <v>759</v>
      </c>
      <c r="C6" s="959" t="s">
        <v>760</v>
      </c>
      <c r="D6" s="961" t="s">
        <v>761</v>
      </c>
      <c r="E6" s="963" t="s">
        <v>760</v>
      </c>
      <c r="F6" s="964"/>
      <c r="G6" s="965"/>
      <c r="H6" s="955" t="s">
        <v>7</v>
      </c>
      <c r="I6" s="955"/>
      <c r="J6" s="979" t="s">
        <v>851</v>
      </c>
      <c r="K6" s="955" t="s">
        <v>762</v>
      </c>
      <c r="L6" s="981" t="s">
        <v>763</v>
      </c>
      <c r="M6" s="982"/>
      <c r="N6" s="955" t="s">
        <v>764</v>
      </c>
      <c r="O6" s="974"/>
      <c r="P6" s="975" t="s">
        <v>10</v>
      </c>
      <c r="Q6" s="334"/>
      <c r="R6" s="334"/>
      <c r="S6" s="476"/>
      <c r="T6" s="476"/>
      <c r="U6" s="476"/>
      <c r="V6" s="476"/>
      <c r="W6" s="476"/>
      <c r="X6" s="476"/>
      <c r="Y6" s="476"/>
      <c r="Z6" s="476"/>
      <c r="AA6" s="476"/>
      <c r="AB6" s="476"/>
    </row>
    <row r="7" spans="1:28" s="366" customFormat="1">
      <c r="A7" s="956"/>
      <c r="B7" s="958"/>
      <c r="C7" s="960"/>
      <c r="D7" s="962"/>
      <c r="E7" s="966" t="s">
        <v>765</v>
      </c>
      <c r="F7" s="967"/>
      <c r="G7" s="968"/>
      <c r="H7" s="956"/>
      <c r="I7" s="956"/>
      <c r="J7" s="980"/>
      <c r="K7" s="956"/>
      <c r="L7" s="956" t="s">
        <v>766</v>
      </c>
      <c r="M7" s="977" t="s">
        <v>767</v>
      </c>
      <c r="N7" s="956" t="s">
        <v>766</v>
      </c>
      <c r="O7" s="977" t="s">
        <v>767</v>
      </c>
      <c r="P7" s="976"/>
      <c r="Q7" s="334"/>
      <c r="R7" s="334"/>
      <c r="S7" s="476"/>
      <c r="T7" s="476"/>
      <c r="U7" s="476"/>
      <c r="V7" s="476"/>
      <c r="W7" s="476"/>
      <c r="X7" s="476"/>
      <c r="Y7" s="476"/>
      <c r="Z7" s="476"/>
      <c r="AA7" s="476"/>
      <c r="AB7" s="476"/>
    </row>
    <row r="8" spans="1:28" s="366" customFormat="1">
      <c r="A8" s="956"/>
      <c r="B8" s="958"/>
      <c r="C8" s="960"/>
      <c r="D8" s="962"/>
      <c r="E8" s="969" t="s">
        <v>768</v>
      </c>
      <c r="F8" s="970"/>
      <c r="G8" s="971" t="s">
        <v>769</v>
      </c>
      <c r="H8" s="956"/>
      <c r="I8" s="956"/>
      <c r="J8" s="980"/>
      <c r="K8" s="956"/>
      <c r="L8" s="956"/>
      <c r="M8" s="977"/>
      <c r="N8" s="956"/>
      <c r="O8" s="977"/>
      <c r="P8" s="976"/>
      <c r="Q8" s="334"/>
      <c r="R8" s="334"/>
      <c r="S8" s="476"/>
      <c r="T8" s="476"/>
      <c r="U8" s="476"/>
      <c r="V8" s="476"/>
      <c r="W8" s="476"/>
      <c r="X8" s="476"/>
      <c r="Y8" s="476"/>
      <c r="Z8" s="476"/>
      <c r="AA8" s="476"/>
      <c r="AB8" s="476"/>
    </row>
    <row r="9" spans="1:28" s="366" customFormat="1">
      <c r="A9" s="956"/>
      <c r="B9" s="958"/>
      <c r="C9" s="960"/>
      <c r="D9" s="962"/>
      <c r="E9" s="963"/>
      <c r="F9" s="965"/>
      <c r="G9" s="972"/>
      <c r="H9" s="956"/>
      <c r="I9" s="956"/>
      <c r="J9" s="980"/>
      <c r="K9" s="956"/>
      <c r="L9" s="956"/>
      <c r="M9" s="977"/>
      <c r="N9" s="956"/>
      <c r="O9" s="977"/>
      <c r="P9" s="976"/>
      <c r="Q9" s="334"/>
      <c r="R9" s="334"/>
      <c r="S9" s="476"/>
      <c r="T9" s="476"/>
      <c r="U9" s="476"/>
      <c r="V9" s="476"/>
      <c r="W9" s="476"/>
      <c r="X9" s="476"/>
      <c r="Y9" s="476"/>
      <c r="Z9" s="476"/>
      <c r="AA9" s="476"/>
      <c r="AB9" s="476"/>
    </row>
    <row r="10" spans="1:28" s="366" customFormat="1">
      <c r="A10" s="956"/>
      <c r="B10" s="958"/>
      <c r="C10" s="960"/>
      <c r="D10" s="962"/>
      <c r="E10" s="584" t="s">
        <v>770</v>
      </c>
      <c r="F10" s="584" t="s">
        <v>771</v>
      </c>
      <c r="G10" s="973"/>
      <c r="H10" s="956"/>
      <c r="I10" s="956"/>
      <c r="J10" s="955"/>
      <c r="K10" s="956"/>
      <c r="L10" s="956"/>
      <c r="M10" s="977"/>
      <c r="N10" s="956"/>
      <c r="O10" s="977"/>
      <c r="P10" s="976"/>
      <c r="Q10" s="334"/>
      <c r="R10" s="334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</row>
    <row r="11" spans="1:28" s="366" customFormat="1" ht="15.75" thickBot="1">
      <c r="A11" s="863" t="s">
        <v>772</v>
      </c>
      <c r="B11" s="657" t="s">
        <v>773</v>
      </c>
      <c r="C11" s="658" t="s">
        <v>774</v>
      </c>
      <c r="D11" s="863" t="s">
        <v>775</v>
      </c>
      <c r="E11" s="659" t="s">
        <v>776</v>
      </c>
      <c r="F11" s="659" t="s">
        <v>777</v>
      </c>
      <c r="G11" s="659" t="s">
        <v>778</v>
      </c>
      <c r="H11" s="978" t="s">
        <v>779</v>
      </c>
      <c r="I11" s="978"/>
      <c r="J11" s="660" t="s">
        <v>780</v>
      </c>
      <c r="K11" s="863" t="s">
        <v>781</v>
      </c>
      <c r="L11" s="863" t="s">
        <v>782</v>
      </c>
      <c r="M11" s="661" t="s">
        <v>783</v>
      </c>
      <c r="N11" s="863" t="s">
        <v>784</v>
      </c>
      <c r="O11" s="662" t="s">
        <v>785</v>
      </c>
      <c r="P11" s="863" t="s">
        <v>786</v>
      </c>
      <c r="Q11" s="338"/>
      <c r="R11" s="338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</row>
    <row r="12" spans="1:28" s="485" customFormat="1" ht="29.1" hidden="1" customHeight="1">
      <c r="A12" s="491"/>
      <c r="B12" s="543" t="s">
        <v>58</v>
      </c>
      <c r="C12" s="513"/>
      <c r="D12" s="588"/>
      <c r="E12" s="555"/>
      <c r="F12" s="555"/>
      <c r="G12" s="555"/>
      <c r="H12" s="556"/>
      <c r="I12" s="501"/>
      <c r="J12" s="557"/>
      <c r="K12" s="579"/>
      <c r="L12" s="558"/>
      <c r="M12" s="558"/>
      <c r="N12" s="559"/>
      <c r="O12" s="560"/>
      <c r="P12" s="489"/>
      <c r="Q12" s="486"/>
      <c r="R12" s="486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</row>
    <row r="13" spans="1:28" s="485" customFormat="1" ht="29.1" hidden="1" customHeight="1">
      <c r="A13" s="491"/>
      <c r="B13" s="541" t="s">
        <v>36</v>
      </c>
      <c r="C13" s="540" t="s">
        <v>59</v>
      </c>
      <c r="D13" s="588">
        <v>521211</v>
      </c>
      <c r="E13" s="555"/>
      <c r="F13" s="555"/>
      <c r="G13" s="555">
        <v>46000000</v>
      </c>
      <c r="H13" s="500">
        <v>1</v>
      </c>
      <c r="I13" s="501" t="s">
        <v>788</v>
      </c>
      <c r="J13" s="557"/>
      <c r="K13" s="579" t="s">
        <v>27</v>
      </c>
      <c r="L13" s="558"/>
      <c r="M13" s="558"/>
      <c r="N13" s="559"/>
      <c r="O13" s="560"/>
      <c r="P13" s="489"/>
      <c r="Q13" s="486"/>
      <c r="R13" s="486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</row>
    <row r="14" spans="1:28" s="485" customFormat="1" ht="29.1" hidden="1" customHeight="1">
      <c r="A14" s="508"/>
      <c r="B14" s="543" t="s">
        <v>64</v>
      </c>
      <c r="C14" s="561"/>
      <c r="D14" s="589"/>
      <c r="E14" s="482"/>
      <c r="F14" s="482"/>
      <c r="G14" s="482"/>
      <c r="H14" s="502"/>
      <c r="I14" s="503"/>
      <c r="J14" s="483"/>
      <c r="K14" s="580"/>
      <c r="L14" s="492"/>
      <c r="M14" s="492"/>
      <c r="N14" s="492"/>
      <c r="O14" s="562"/>
      <c r="P14" s="478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</row>
    <row r="15" spans="1:28" s="485" customFormat="1" ht="29.1" hidden="1" customHeight="1">
      <c r="A15" s="508"/>
      <c r="B15" s="541" t="s">
        <v>36</v>
      </c>
      <c r="C15" s="540" t="s">
        <v>65</v>
      </c>
      <c r="D15" s="589">
        <v>521211</v>
      </c>
      <c r="E15" s="482"/>
      <c r="F15" s="482"/>
      <c r="G15" s="482">
        <v>34381000</v>
      </c>
      <c r="H15" s="500">
        <v>1</v>
      </c>
      <c r="I15" s="501" t="s">
        <v>790</v>
      </c>
      <c r="J15" s="493"/>
      <c r="K15" s="580" t="s">
        <v>27</v>
      </c>
      <c r="L15" s="492"/>
      <c r="M15" s="492"/>
      <c r="N15" s="492"/>
      <c r="O15" s="562"/>
      <c r="P15" s="478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</row>
    <row r="16" spans="1:28" s="485" customFormat="1" ht="29.1" hidden="1" customHeight="1">
      <c r="A16" s="508"/>
      <c r="B16" s="543" t="s">
        <v>67</v>
      </c>
      <c r="C16" s="561"/>
      <c r="D16" s="589"/>
      <c r="E16" s="482"/>
      <c r="F16" s="482"/>
      <c r="G16" s="482"/>
      <c r="H16" s="502"/>
      <c r="I16" s="503"/>
      <c r="J16" s="483"/>
      <c r="K16" s="580"/>
      <c r="L16" s="492"/>
      <c r="M16" s="492"/>
      <c r="N16" s="492"/>
      <c r="O16" s="562"/>
      <c r="P16" s="478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</row>
    <row r="17" spans="1:50" s="485" customFormat="1" ht="29.1" hidden="1" customHeight="1">
      <c r="A17" s="508"/>
      <c r="B17" s="541" t="s">
        <v>36</v>
      </c>
      <c r="C17" s="540" t="s">
        <v>59</v>
      </c>
      <c r="D17" s="589">
        <v>521211</v>
      </c>
      <c r="E17" s="482"/>
      <c r="F17" s="482"/>
      <c r="G17" s="482">
        <v>16350000</v>
      </c>
      <c r="H17" s="502">
        <v>1</v>
      </c>
      <c r="I17" s="503" t="s">
        <v>790</v>
      </c>
      <c r="J17" s="483"/>
      <c r="K17" s="580" t="s">
        <v>27</v>
      </c>
      <c r="L17" s="492"/>
      <c r="M17" s="492"/>
      <c r="N17" s="492"/>
      <c r="O17" s="562"/>
      <c r="P17" s="478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</row>
    <row r="18" spans="1:50" s="687" customFormat="1" ht="29.25" customHeight="1" thickTop="1">
      <c r="A18" s="997" t="s">
        <v>1022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9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</row>
    <row r="19" spans="1:50" ht="24" hidden="1" customHeight="1">
      <c r="A19" s="509"/>
      <c r="B19" s="543" t="s">
        <v>96</v>
      </c>
      <c r="C19" s="561"/>
      <c r="D19" s="590"/>
      <c r="E19" s="348"/>
      <c r="F19" s="348"/>
      <c r="G19" s="348"/>
      <c r="H19" s="504"/>
      <c r="I19" s="505"/>
      <c r="J19" s="344"/>
      <c r="K19" s="864"/>
      <c r="L19" s="364"/>
      <c r="M19" s="364"/>
      <c r="N19" s="563"/>
      <c r="O19" s="563"/>
      <c r="P19" s="343"/>
      <c r="Q19" s="332"/>
      <c r="R19" s="332"/>
    </row>
    <row r="20" spans="1:50" s="485" customFormat="1" ht="24" hidden="1" customHeight="1">
      <c r="A20" s="508"/>
      <c r="B20" s="541" t="s">
        <v>36</v>
      </c>
      <c r="C20" s="540" t="s">
        <v>97</v>
      </c>
      <c r="D20" s="589">
        <v>521211</v>
      </c>
      <c r="E20" s="482"/>
      <c r="F20" s="482"/>
      <c r="G20" s="482">
        <v>6000000</v>
      </c>
      <c r="H20" s="502">
        <v>12</v>
      </c>
      <c r="I20" s="503" t="s">
        <v>788</v>
      </c>
      <c r="J20" s="483"/>
      <c r="K20" s="581" t="s">
        <v>27</v>
      </c>
      <c r="L20" s="484">
        <v>41288</v>
      </c>
      <c r="M20" s="487"/>
      <c r="N20" s="562"/>
      <c r="O20" s="562"/>
      <c r="P20" s="478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</row>
    <row r="21" spans="1:50" s="485" customFormat="1" ht="24" hidden="1" customHeight="1">
      <c r="A21" s="508"/>
      <c r="B21" s="542"/>
      <c r="C21" s="540" t="s">
        <v>98</v>
      </c>
      <c r="D21" s="589"/>
      <c r="E21" s="482"/>
      <c r="F21" s="482"/>
      <c r="G21" s="482">
        <v>3600000</v>
      </c>
      <c r="H21" s="502">
        <v>12</v>
      </c>
      <c r="I21" s="503" t="s">
        <v>788</v>
      </c>
      <c r="J21" s="483"/>
      <c r="K21" s="581"/>
      <c r="L21" s="487"/>
      <c r="M21" s="487"/>
      <c r="N21" s="562"/>
      <c r="O21" s="562"/>
      <c r="P21" s="478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</row>
    <row r="22" spans="1:50" s="485" customFormat="1" ht="24" hidden="1" customHeight="1">
      <c r="A22" s="508"/>
      <c r="B22" s="542"/>
      <c r="C22" s="540" t="s">
        <v>99</v>
      </c>
      <c r="D22" s="589"/>
      <c r="E22" s="482"/>
      <c r="F22" s="482"/>
      <c r="G22" s="482">
        <v>5400000</v>
      </c>
      <c r="H22" s="502">
        <v>180</v>
      </c>
      <c r="I22" s="503" t="s">
        <v>791</v>
      </c>
      <c r="J22" s="483"/>
      <c r="K22" s="581"/>
      <c r="L22" s="487"/>
      <c r="M22" s="487"/>
      <c r="N22" s="562"/>
      <c r="O22" s="562"/>
      <c r="P22" s="478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</row>
    <row r="23" spans="1:50" s="485" customFormat="1" ht="24" hidden="1" customHeight="1">
      <c r="A23" s="508"/>
      <c r="B23" s="542"/>
      <c r="C23" s="540" t="s">
        <v>787</v>
      </c>
      <c r="D23" s="589"/>
      <c r="E23" s="482"/>
      <c r="F23" s="482"/>
      <c r="G23" s="482">
        <v>6475000</v>
      </c>
      <c r="H23" s="502">
        <v>1</v>
      </c>
      <c r="I23" s="503" t="s">
        <v>788</v>
      </c>
      <c r="J23" s="483"/>
      <c r="K23" s="581"/>
      <c r="L23" s="487"/>
      <c r="M23" s="487"/>
      <c r="N23" s="562"/>
      <c r="O23" s="562"/>
      <c r="P23" s="478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</row>
    <row r="24" spans="1:50" s="485" customFormat="1" ht="24" hidden="1" customHeight="1">
      <c r="A24" s="508"/>
      <c r="B24" s="543" t="s">
        <v>107</v>
      </c>
      <c r="C24" s="561"/>
      <c r="D24" s="589"/>
      <c r="E24" s="482"/>
      <c r="F24" s="482"/>
      <c r="G24" s="482"/>
      <c r="H24" s="502"/>
      <c r="I24" s="503"/>
      <c r="J24" s="483"/>
      <c r="K24" s="581"/>
      <c r="L24" s="487"/>
      <c r="M24" s="487"/>
      <c r="N24" s="562"/>
      <c r="O24" s="562"/>
      <c r="P24" s="478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</row>
    <row r="25" spans="1:50" s="485" customFormat="1" ht="24" hidden="1" customHeight="1">
      <c r="A25" s="508"/>
      <c r="B25" s="541" t="s">
        <v>36</v>
      </c>
      <c r="C25" s="540" t="s">
        <v>108</v>
      </c>
      <c r="D25" s="589">
        <v>521211</v>
      </c>
      <c r="E25" s="482"/>
      <c r="F25" s="482"/>
      <c r="G25" s="482">
        <v>48000000</v>
      </c>
      <c r="H25" s="502">
        <v>1600</v>
      </c>
      <c r="I25" s="503" t="s">
        <v>792</v>
      </c>
      <c r="J25" s="483"/>
      <c r="K25" s="581" t="s">
        <v>27</v>
      </c>
      <c r="L25" s="487"/>
      <c r="M25" s="487"/>
      <c r="N25" s="562"/>
      <c r="O25" s="562"/>
      <c r="P25" s="478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</row>
    <row r="26" spans="1:50" s="485" customFormat="1" ht="24" hidden="1" customHeight="1">
      <c r="A26" s="508"/>
      <c r="B26" s="543" t="s">
        <v>117</v>
      </c>
      <c r="C26" s="561"/>
      <c r="D26" s="589"/>
      <c r="E26" s="482"/>
      <c r="F26" s="482"/>
      <c r="G26" s="482"/>
      <c r="H26" s="502"/>
      <c r="I26" s="503"/>
      <c r="J26" s="483"/>
      <c r="K26" s="581"/>
      <c r="L26" s="487"/>
      <c r="M26" s="487"/>
      <c r="N26" s="562"/>
      <c r="O26" s="562"/>
      <c r="P26" s="478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</row>
    <row r="27" spans="1:50" s="485" customFormat="1" ht="24" hidden="1" customHeight="1">
      <c r="A27" s="508"/>
      <c r="B27" s="541" t="s">
        <v>36</v>
      </c>
      <c r="C27" s="540" t="s">
        <v>118</v>
      </c>
      <c r="D27" s="589">
        <v>521211</v>
      </c>
      <c r="E27" s="482"/>
      <c r="F27" s="482"/>
      <c r="G27" s="482">
        <v>3500000</v>
      </c>
      <c r="H27" s="502">
        <v>1</v>
      </c>
      <c r="I27" s="503" t="s">
        <v>788</v>
      </c>
      <c r="J27" s="483"/>
      <c r="K27" s="581" t="s">
        <v>27</v>
      </c>
      <c r="L27" s="487"/>
      <c r="M27" s="487"/>
      <c r="N27" s="562"/>
      <c r="O27" s="562"/>
      <c r="P27" s="478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</row>
    <row r="28" spans="1:50" s="485" customFormat="1" ht="24" hidden="1" customHeight="1">
      <c r="A28" s="508"/>
      <c r="B28" s="543" t="s">
        <v>120</v>
      </c>
      <c r="C28" s="561"/>
      <c r="D28" s="589"/>
      <c r="E28" s="482"/>
      <c r="F28" s="482"/>
      <c r="G28" s="482"/>
      <c r="H28" s="502"/>
      <c r="I28" s="503"/>
      <c r="J28" s="483"/>
      <c r="K28" s="581"/>
      <c r="L28" s="487"/>
      <c r="M28" s="487"/>
      <c r="N28" s="562"/>
      <c r="O28" s="562"/>
      <c r="P28" s="478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</row>
    <row r="29" spans="1:50" s="485" customFormat="1" ht="24" hidden="1" customHeight="1">
      <c r="A29" s="508"/>
      <c r="B29" s="541" t="s">
        <v>36</v>
      </c>
      <c r="C29" s="540" t="s">
        <v>121</v>
      </c>
      <c r="D29" s="589">
        <v>521211</v>
      </c>
      <c r="E29" s="482"/>
      <c r="F29" s="482"/>
      <c r="G29" s="482">
        <v>25320000</v>
      </c>
      <c r="H29" s="502">
        <v>1</v>
      </c>
      <c r="I29" s="503" t="s">
        <v>788</v>
      </c>
      <c r="J29" s="483"/>
      <c r="K29" s="581" t="s">
        <v>27</v>
      </c>
      <c r="L29" s="487"/>
      <c r="M29" s="487"/>
      <c r="N29" s="562"/>
      <c r="O29" s="562"/>
      <c r="P29" s="478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</row>
    <row r="30" spans="1:50" s="485" customFormat="1" ht="24" hidden="1" customHeight="1">
      <c r="A30" s="508"/>
      <c r="B30" s="543" t="s">
        <v>126</v>
      </c>
      <c r="C30" s="561"/>
      <c r="D30" s="589"/>
      <c r="E30" s="482"/>
      <c r="F30" s="482"/>
      <c r="G30" s="482"/>
      <c r="H30" s="502"/>
      <c r="I30" s="503"/>
      <c r="J30" s="483"/>
      <c r="K30" s="581"/>
      <c r="L30" s="487"/>
      <c r="M30" s="487"/>
      <c r="N30" s="562"/>
      <c r="O30" s="562"/>
      <c r="P30" s="478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</row>
    <row r="31" spans="1:50" s="485" customFormat="1" ht="24" hidden="1" customHeight="1">
      <c r="A31" s="508"/>
      <c r="B31" s="541" t="s">
        <v>36</v>
      </c>
      <c r="C31" s="540" t="s">
        <v>127</v>
      </c>
      <c r="D31" s="589">
        <v>521211</v>
      </c>
      <c r="E31" s="482"/>
      <c r="F31" s="482"/>
      <c r="G31" s="482">
        <v>3750000</v>
      </c>
      <c r="H31" s="502">
        <v>1</v>
      </c>
      <c r="I31" s="503" t="s">
        <v>788</v>
      </c>
      <c r="J31" s="483"/>
      <c r="K31" s="581" t="s">
        <v>27</v>
      </c>
      <c r="L31" s="487"/>
      <c r="M31" s="487"/>
      <c r="N31" s="562"/>
      <c r="O31" s="562"/>
      <c r="P31" s="478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</row>
    <row r="32" spans="1:50" s="485" customFormat="1" ht="24" hidden="1" customHeight="1">
      <c r="A32" s="508"/>
      <c r="B32" s="543" t="s">
        <v>130</v>
      </c>
      <c r="C32" s="546"/>
      <c r="D32" s="568"/>
      <c r="E32" s="565"/>
      <c r="F32" s="565"/>
      <c r="G32" s="565"/>
      <c r="H32" s="562"/>
      <c r="I32" s="562"/>
      <c r="J32" s="560"/>
      <c r="K32" s="581"/>
      <c r="L32" s="562"/>
      <c r="M32" s="562"/>
      <c r="N32" s="562"/>
      <c r="O32" s="562"/>
      <c r="P32" s="478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</row>
    <row r="33" spans="1:77" s="478" customFormat="1" ht="24" hidden="1" customHeight="1">
      <c r="A33" s="508"/>
      <c r="B33" s="541" t="s">
        <v>103</v>
      </c>
      <c r="C33" s="540" t="s">
        <v>131</v>
      </c>
      <c r="D33" s="568">
        <v>521219</v>
      </c>
      <c r="E33" s="565"/>
      <c r="F33" s="565"/>
      <c r="G33" s="565">
        <v>35000000</v>
      </c>
      <c r="H33" s="562">
        <v>1</v>
      </c>
      <c r="I33" s="562" t="s">
        <v>793</v>
      </c>
      <c r="J33" s="560"/>
      <c r="K33" s="581" t="s">
        <v>27</v>
      </c>
      <c r="L33" s="566">
        <v>41316</v>
      </c>
      <c r="M33" s="566">
        <v>41337</v>
      </c>
      <c r="N33" s="562"/>
      <c r="O33" s="562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0"/>
    </row>
    <row r="34" spans="1:77" s="478" customFormat="1" ht="24" hidden="1" customHeight="1">
      <c r="A34" s="508"/>
      <c r="B34" s="544" t="s">
        <v>147</v>
      </c>
      <c r="C34" s="546"/>
      <c r="D34" s="568"/>
      <c r="E34" s="565"/>
      <c r="F34" s="565"/>
      <c r="G34" s="565"/>
      <c r="H34" s="562"/>
      <c r="I34" s="562"/>
      <c r="J34" s="560"/>
      <c r="K34" s="581"/>
      <c r="L34" s="562"/>
      <c r="M34" s="562"/>
      <c r="N34" s="562"/>
      <c r="O34" s="562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0"/>
    </row>
    <row r="35" spans="1:77" s="478" customFormat="1" ht="24" hidden="1" customHeight="1">
      <c r="A35" s="523" t="s">
        <v>63</v>
      </c>
      <c r="B35" s="543" t="s">
        <v>162</v>
      </c>
      <c r="C35" s="538" t="s">
        <v>149</v>
      </c>
      <c r="D35" s="567">
        <v>521211</v>
      </c>
      <c r="E35" s="565"/>
      <c r="F35" s="565"/>
      <c r="G35" s="565">
        <v>250000</v>
      </c>
      <c r="H35" s="562">
        <v>1</v>
      </c>
      <c r="I35" s="562" t="s">
        <v>60</v>
      </c>
      <c r="J35" s="560"/>
      <c r="K35" s="581"/>
      <c r="L35" s="562"/>
      <c r="M35" s="562"/>
      <c r="N35" s="562"/>
      <c r="O35" s="562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0"/>
    </row>
    <row r="36" spans="1:77" s="478" customFormat="1" ht="24" hidden="1" customHeight="1">
      <c r="A36" s="524" t="s">
        <v>35</v>
      </c>
      <c r="B36" s="545" t="s">
        <v>36</v>
      </c>
      <c r="C36" s="540" t="s">
        <v>163</v>
      </c>
      <c r="D36" s="568"/>
      <c r="E36" s="565"/>
      <c r="F36" s="565"/>
      <c r="G36" s="565">
        <v>200000</v>
      </c>
      <c r="H36" s="562">
        <v>1</v>
      </c>
      <c r="I36" s="562" t="s">
        <v>60</v>
      </c>
      <c r="J36" s="560"/>
      <c r="K36" s="581"/>
      <c r="L36" s="562"/>
      <c r="M36" s="562"/>
      <c r="N36" s="562"/>
      <c r="O36" s="562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0"/>
    </row>
    <row r="37" spans="1:77" s="478" customFormat="1" ht="24" hidden="1" customHeight="1">
      <c r="A37" s="525" t="s">
        <v>13</v>
      </c>
      <c r="B37" s="538"/>
      <c r="C37" s="540" t="s">
        <v>164</v>
      </c>
      <c r="D37" s="568"/>
      <c r="E37" s="565"/>
      <c r="F37" s="565"/>
      <c r="G37" s="565">
        <v>150000</v>
      </c>
      <c r="H37" s="562">
        <v>1</v>
      </c>
      <c r="I37" s="562" t="s">
        <v>60</v>
      </c>
      <c r="J37" s="560"/>
      <c r="K37" s="581"/>
      <c r="L37" s="562"/>
      <c r="M37" s="562"/>
      <c r="N37" s="562"/>
      <c r="O37" s="562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0"/>
    </row>
    <row r="38" spans="1:77" s="478" customFormat="1" ht="24" hidden="1" customHeight="1">
      <c r="A38" s="525" t="s">
        <v>13</v>
      </c>
      <c r="B38" s="538"/>
      <c r="C38" s="538" t="s">
        <v>152</v>
      </c>
      <c r="D38" s="568"/>
      <c r="E38" s="565"/>
      <c r="F38" s="565"/>
      <c r="G38" s="565">
        <v>250000</v>
      </c>
      <c r="H38" s="562">
        <v>1</v>
      </c>
      <c r="I38" s="562" t="s">
        <v>60</v>
      </c>
      <c r="J38" s="560"/>
      <c r="K38" s="581"/>
      <c r="L38" s="562"/>
      <c r="M38" s="562"/>
      <c r="N38" s="562"/>
      <c r="O38" s="562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0"/>
    </row>
    <row r="39" spans="1:77" s="478" customFormat="1" ht="24" hidden="1" customHeight="1">
      <c r="A39" s="524"/>
      <c r="B39" s="541" t="s">
        <v>103</v>
      </c>
      <c r="C39" s="540" t="s">
        <v>165</v>
      </c>
      <c r="D39" s="568">
        <v>521219</v>
      </c>
      <c r="E39" s="565"/>
      <c r="F39" s="565"/>
      <c r="G39" s="565">
        <v>9750000</v>
      </c>
      <c r="H39" s="562">
        <v>15</v>
      </c>
      <c r="I39" s="562" t="s">
        <v>105</v>
      </c>
      <c r="J39" s="560"/>
      <c r="K39" s="581"/>
      <c r="L39" s="562"/>
      <c r="M39" s="562"/>
      <c r="N39" s="562"/>
      <c r="O39" s="562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0"/>
    </row>
    <row r="40" spans="1:77" s="478" customFormat="1" ht="24" hidden="1" customHeight="1">
      <c r="A40" s="525"/>
      <c r="B40" s="538"/>
      <c r="C40" s="540" t="s">
        <v>166</v>
      </c>
      <c r="D40" s="568"/>
      <c r="E40" s="565"/>
      <c r="F40" s="565"/>
      <c r="G40" s="565"/>
      <c r="H40" s="562"/>
      <c r="I40" s="562"/>
      <c r="J40" s="560"/>
      <c r="K40" s="581"/>
      <c r="L40" s="562"/>
      <c r="M40" s="562"/>
      <c r="N40" s="562"/>
      <c r="O40" s="562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0"/>
    </row>
    <row r="41" spans="1:77" s="354" customFormat="1" ht="24" hidden="1" customHeight="1">
      <c r="A41" s="526"/>
      <c r="B41" s="538"/>
      <c r="C41" s="538"/>
      <c r="D41" s="587"/>
      <c r="E41" s="569"/>
      <c r="F41" s="569"/>
      <c r="G41" s="569"/>
      <c r="H41" s="563"/>
      <c r="I41" s="563"/>
      <c r="J41" s="553"/>
      <c r="K41" s="864"/>
      <c r="L41" s="563"/>
      <c r="M41" s="563"/>
      <c r="N41" s="563"/>
      <c r="O41" s="563"/>
      <c r="P41" s="343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58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3"/>
      <c r="BT41" s="343"/>
      <c r="BU41" s="343"/>
      <c r="BV41" s="343"/>
      <c r="BW41" s="343"/>
      <c r="BX41" s="343"/>
      <c r="BY41" s="343"/>
    </row>
    <row r="42" spans="1:77" s="478" customFormat="1" ht="24" hidden="1" customHeight="1">
      <c r="A42" s="523"/>
      <c r="B42" s="543" t="s">
        <v>173</v>
      </c>
      <c r="C42" s="570"/>
      <c r="D42" s="567"/>
      <c r="E42" s="565"/>
      <c r="F42" s="565"/>
      <c r="G42" s="565"/>
      <c r="H42" s="562"/>
      <c r="I42" s="562"/>
      <c r="J42" s="560"/>
      <c r="K42" s="581"/>
      <c r="L42" s="562"/>
      <c r="M42" s="562"/>
      <c r="N42" s="562"/>
      <c r="O42" s="562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0"/>
    </row>
    <row r="43" spans="1:77" s="478" customFormat="1" ht="24" hidden="1" customHeight="1">
      <c r="A43" s="524"/>
      <c r="B43" s="545" t="s">
        <v>36</v>
      </c>
      <c r="C43" s="538" t="s">
        <v>149</v>
      </c>
      <c r="D43" s="568"/>
      <c r="E43" s="565"/>
      <c r="F43" s="565"/>
      <c r="G43" s="565"/>
      <c r="H43" s="562"/>
      <c r="I43" s="562"/>
      <c r="J43" s="560"/>
      <c r="K43" s="581"/>
      <c r="L43" s="562"/>
      <c r="M43" s="562"/>
      <c r="N43" s="562"/>
      <c r="O43" s="562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0"/>
    </row>
    <row r="44" spans="1:77" s="478" customFormat="1" ht="24" hidden="1" customHeight="1">
      <c r="A44" s="525"/>
      <c r="B44" s="538"/>
      <c r="C44" s="540" t="s">
        <v>163</v>
      </c>
      <c r="D44" s="568"/>
      <c r="E44" s="565"/>
      <c r="F44" s="565"/>
      <c r="G44" s="565"/>
      <c r="H44" s="562"/>
      <c r="I44" s="562"/>
      <c r="J44" s="560"/>
      <c r="K44" s="581"/>
      <c r="L44" s="562"/>
      <c r="M44" s="562"/>
      <c r="N44" s="562"/>
      <c r="O44" s="562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0"/>
    </row>
    <row r="45" spans="1:77" s="478" customFormat="1" ht="24" hidden="1" customHeight="1">
      <c r="A45" s="525"/>
      <c r="B45" s="538"/>
      <c r="C45" s="540" t="s">
        <v>164</v>
      </c>
      <c r="D45" s="568"/>
      <c r="E45" s="565"/>
      <c r="F45" s="565"/>
      <c r="G45" s="565"/>
      <c r="H45" s="562"/>
      <c r="I45" s="562"/>
      <c r="J45" s="560"/>
      <c r="K45" s="581"/>
      <c r="L45" s="562"/>
      <c r="M45" s="562"/>
      <c r="N45" s="562"/>
      <c r="O45" s="562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0"/>
    </row>
    <row r="46" spans="1:77" s="478" customFormat="1" ht="24" hidden="1" customHeight="1">
      <c r="A46" s="525"/>
      <c r="B46" s="538"/>
      <c r="C46" s="538" t="s">
        <v>152</v>
      </c>
      <c r="D46" s="568"/>
      <c r="E46" s="565"/>
      <c r="F46" s="565"/>
      <c r="G46" s="565"/>
      <c r="H46" s="562"/>
      <c r="I46" s="562"/>
      <c r="J46" s="560"/>
      <c r="K46" s="581"/>
      <c r="L46" s="562"/>
      <c r="M46" s="562"/>
      <c r="N46" s="562"/>
      <c r="O46" s="562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0"/>
    </row>
    <row r="47" spans="1:77" s="478" customFormat="1" ht="24" hidden="1" customHeight="1">
      <c r="A47" s="525"/>
      <c r="B47" s="538"/>
      <c r="C47" s="538"/>
      <c r="D47" s="568"/>
      <c r="E47" s="565"/>
      <c r="F47" s="565"/>
      <c r="G47" s="565"/>
      <c r="H47" s="562"/>
      <c r="I47" s="562"/>
      <c r="J47" s="560"/>
      <c r="K47" s="581"/>
      <c r="L47" s="562"/>
      <c r="M47" s="562"/>
      <c r="N47" s="562"/>
      <c r="O47" s="562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0"/>
    </row>
    <row r="48" spans="1:77" s="478" customFormat="1" ht="24" hidden="1" customHeight="1">
      <c r="A48" s="524"/>
      <c r="B48" s="545" t="s">
        <v>103</v>
      </c>
      <c r="C48" s="540" t="s">
        <v>174</v>
      </c>
      <c r="D48" s="568"/>
      <c r="E48" s="565"/>
      <c r="F48" s="565"/>
      <c r="G48" s="565"/>
      <c r="H48" s="562"/>
      <c r="I48" s="562"/>
      <c r="J48" s="560"/>
      <c r="K48" s="581"/>
      <c r="L48" s="562"/>
      <c r="M48" s="562"/>
      <c r="N48" s="562"/>
      <c r="O48" s="562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0"/>
    </row>
    <row r="49" spans="1:72" s="478" customFormat="1" ht="24" hidden="1" customHeight="1">
      <c r="A49" s="525"/>
      <c r="B49" s="546"/>
      <c r="C49" s="540" t="s">
        <v>175</v>
      </c>
      <c r="D49" s="568"/>
      <c r="E49" s="565"/>
      <c r="F49" s="565"/>
      <c r="G49" s="565"/>
      <c r="H49" s="562"/>
      <c r="I49" s="562"/>
      <c r="J49" s="560"/>
      <c r="K49" s="581"/>
      <c r="L49" s="562"/>
      <c r="M49" s="562"/>
      <c r="N49" s="562"/>
      <c r="O49" s="562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0"/>
    </row>
    <row r="50" spans="1:72" s="478" customFormat="1" ht="24" hidden="1" customHeight="1">
      <c r="A50" s="525"/>
      <c r="B50" s="546"/>
      <c r="C50" s="540" t="s">
        <v>176</v>
      </c>
      <c r="D50" s="568"/>
      <c r="E50" s="565"/>
      <c r="F50" s="565"/>
      <c r="G50" s="565"/>
      <c r="H50" s="562"/>
      <c r="I50" s="562"/>
      <c r="J50" s="560"/>
      <c r="K50" s="581"/>
      <c r="L50" s="562"/>
      <c r="M50" s="562"/>
      <c r="N50" s="562"/>
      <c r="O50" s="562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0"/>
    </row>
    <row r="51" spans="1:72" s="478" customFormat="1" ht="24" hidden="1" customHeight="1">
      <c r="A51" s="525" t="s">
        <v>13</v>
      </c>
      <c r="B51" s="546"/>
      <c r="C51" s="538"/>
      <c r="D51" s="568"/>
      <c r="E51" s="565"/>
      <c r="F51" s="565"/>
      <c r="G51" s="565"/>
      <c r="H51" s="562"/>
      <c r="I51" s="562"/>
      <c r="J51" s="560"/>
      <c r="K51" s="581"/>
      <c r="L51" s="562"/>
      <c r="M51" s="562"/>
      <c r="N51" s="562"/>
      <c r="O51" s="562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0"/>
    </row>
    <row r="52" spans="1:72" s="478" customFormat="1" ht="24" hidden="1" customHeight="1">
      <c r="A52" s="508"/>
      <c r="B52" s="547"/>
      <c r="C52" s="546"/>
      <c r="D52" s="568"/>
      <c r="E52" s="565"/>
      <c r="F52" s="565"/>
      <c r="G52" s="565"/>
      <c r="H52" s="562"/>
      <c r="I52" s="562"/>
      <c r="J52" s="560"/>
      <c r="K52" s="581"/>
      <c r="L52" s="562"/>
      <c r="M52" s="562"/>
      <c r="N52" s="562"/>
      <c r="O52" s="562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0"/>
    </row>
    <row r="53" spans="1:72" s="343" customFormat="1" ht="24" hidden="1" customHeight="1">
      <c r="A53" s="509"/>
      <c r="B53" s="547"/>
      <c r="C53" s="546"/>
      <c r="D53" s="587"/>
      <c r="E53" s="569"/>
      <c r="F53" s="569"/>
      <c r="G53" s="569"/>
      <c r="H53" s="563"/>
      <c r="I53" s="563"/>
      <c r="J53" s="553"/>
      <c r="K53" s="864"/>
      <c r="L53" s="563"/>
      <c r="M53" s="563"/>
      <c r="N53" s="563"/>
      <c r="O53" s="563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58"/>
    </row>
    <row r="54" spans="1:72" s="478" customFormat="1" ht="24" hidden="1" customHeight="1">
      <c r="A54" s="508"/>
      <c r="B54" s="541" t="s">
        <v>36</v>
      </c>
      <c r="C54" s="540" t="s">
        <v>157</v>
      </c>
      <c r="D54" s="568">
        <v>521211</v>
      </c>
      <c r="E54" s="565"/>
      <c r="F54" s="565"/>
      <c r="G54" s="565">
        <v>10000000</v>
      </c>
      <c r="H54" s="562">
        <v>1</v>
      </c>
      <c r="I54" s="562" t="s">
        <v>60</v>
      </c>
      <c r="J54" s="560"/>
      <c r="K54" s="581" t="s">
        <v>27</v>
      </c>
      <c r="L54" s="562"/>
      <c r="M54" s="562"/>
      <c r="N54" s="562"/>
      <c r="O54" s="562"/>
      <c r="Q54" s="480"/>
      <c r="R54" s="479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0"/>
    </row>
    <row r="55" spans="1:72" s="478" customFormat="1" ht="24" hidden="1" customHeight="1">
      <c r="A55" s="508"/>
      <c r="B55" s="542"/>
      <c r="C55" s="540" t="s">
        <v>163</v>
      </c>
      <c r="D55" s="568">
        <v>521211</v>
      </c>
      <c r="E55" s="565"/>
      <c r="F55" s="565"/>
      <c r="G55" s="565">
        <v>750000</v>
      </c>
      <c r="H55" s="562">
        <v>1</v>
      </c>
      <c r="I55" s="562" t="s">
        <v>60</v>
      </c>
      <c r="J55" s="560"/>
      <c r="K55" s="581" t="s">
        <v>27</v>
      </c>
      <c r="L55" s="562"/>
      <c r="M55" s="562"/>
      <c r="N55" s="562"/>
      <c r="O55" s="562"/>
      <c r="Q55" s="480"/>
      <c r="R55" s="479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0"/>
    </row>
    <row r="56" spans="1:72" s="478" customFormat="1" ht="24" hidden="1" customHeight="1">
      <c r="A56" s="508"/>
      <c r="B56" s="542"/>
      <c r="C56" s="540" t="s">
        <v>247</v>
      </c>
      <c r="D56" s="568">
        <v>521211</v>
      </c>
      <c r="E56" s="565"/>
      <c r="F56" s="565"/>
      <c r="G56" s="565">
        <v>1000000</v>
      </c>
      <c r="H56" s="562">
        <v>1</v>
      </c>
      <c r="I56" s="562" t="s">
        <v>60</v>
      </c>
      <c r="J56" s="560"/>
      <c r="K56" s="581" t="s">
        <v>27</v>
      </c>
      <c r="L56" s="562"/>
      <c r="M56" s="562"/>
      <c r="N56" s="562"/>
      <c r="O56" s="562"/>
      <c r="Q56" s="480"/>
      <c r="R56" s="479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1"/>
      <c r="BS56" s="481"/>
      <c r="BT56" s="480"/>
    </row>
    <row r="57" spans="1:72" s="478" customFormat="1" ht="24" hidden="1" customHeight="1">
      <c r="A57" s="508"/>
      <c r="B57" s="542"/>
      <c r="C57" s="540" t="s">
        <v>151</v>
      </c>
      <c r="D57" s="568">
        <v>521211</v>
      </c>
      <c r="E57" s="565"/>
      <c r="F57" s="565"/>
      <c r="G57" s="565">
        <v>1500000</v>
      </c>
      <c r="H57" s="562">
        <v>1</v>
      </c>
      <c r="I57" s="562" t="s">
        <v>60</v>
      </c>
      <c r="J57" s="560"/>
      <c r="K57" s="581" t="s">
        <v>27</v>
      </c>
      <c r="L57" s="562"/>
      <c r="M57" s="562"/>
      <c r="N57" s="562"/>
      <c r="O57" s="562"/>
      <c r="Q57" s="480"/>
      <c r="R57" s="479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0"/>
    </row>
    <row r="58" spans="1:72" s="351" customFormat="1" ht="24" hidden="1" customHeight="1">
      <c r="A58" s="509"/>
      <c r="B58" s="543" t="s">
        <v>279</v>
      </c>
      <c r="C58" s="546"/>
      <c r="D58" s="587"/>
      <c r="E58" s="554"/>
      <c r="F58" s="554"/>
      <c r="G58" s="554"/>
      <c r="H58" s="571"/>
      <c r="I58" s="571"/>
      <c r="J58" s="572"/>
      <c r="K58" s="582"/>
      <c r="L58" s="571"/>
      <c r="M58" s="571"/>
      <c r="N58" s="571"/>
      <c r="O58" s="571"/>
      <c r="Q58" s="357"/>
      <c r="R58" s="356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7"/>
    </row>
    <row r="59" spans="1:72" s="351" customFormat="1" ht="24" hidden="1" customHeight="1">
      <c r="A59" s="509"/>
      <c r="B59" s="541" t="s">
        <v>36</v>
      </c>
      <c r="C59" s="540" t="s">
        <v>280</v>
      </c>
      <c r="D59" s="587">
        <v>521211</v>
      </c>
      <c r="E59" s="554"/>
      <c r="F59" s="554"/>
      <c r="G59" s="554">
        <v>24600000</v>
      </c>
      <c r="H59" s="571">
        <v>1</v>
      </c>
      <c r="I59" s="571" t="s">
        <v>60</v>
      </c>
      <c r="J59" s="572"/>
      <c r="K59" s="582" t="s">
        <v>27</v>
      </c>
      <c r="L59" s="574">
        <v>41459</v>
      </c>
      <c r="M59" s="574">
        <v>41490</v>
      </c>
      <c r="N59" s="574">
        <v>41504</v>
      </c>
      <c r="O59" s="574">
        <v>41535</v>
      </c>
      <c r="Q59" s="357"/>
      <c r="R59" s="356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7"/>
    </row>
    <row r="60" spans="1:72" s="351" customFormat="1" ht="24" hidden="1" customHeight="1">
      <c r="A60" s="509"/>
      <c r="B60" s="542"/>
      <c r="C60" s="546"/>
      <c r="D60" s="587"/>
      <c r="E60" s="554"/>
      <c r="F60" s="554"/>
      <c r="G60" s="554"/>
      <c r="H60" s="571"/>
      <c r="I60" s="571"/>
      <c r="J60" s="572"/>
      <c r="K60" s="582"/>
      <c r="L60" s="571"/>
      <c r="M60" s="571"/>
      <c r="N60" s="571"/>
      <c r="O60" s="571"/>
      <c r="Q60" s="357"/>
      <c r="R60" s="356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7"/>
    </row>
    <row r="61" spans="1:72" s="351" customFormat="1" ht="24" customHeight="1">
      <c r="A61" s="990"/>
      <c r="B61" s="987" t="s">
        <v>75</v>
      </c>
      <c r="C61" s="546" t="s">
        <v>1013</v>
      </c>
      <c r="D61" s="587">
        <v>537112</v>
      </c>
      <c r="E61" s="554"/>
      <c r="F61" s="554"/>
      <c r="G61" s="554">
        <f>H61*J61</f>
        <v>35000000</v>
      </c>
      <c r="H61" s="571">
        <v>1</v>
      </c>
      <c r="I61" s="571" t="s">
        <v>394</v>
      </c>
      <c r="J61" s="710">
        <v>35000000</v>
      </c>
      <c r="K61" s="582" t="s">
        <v>76</v>
      </c>
      <c r="L61" s="574"/>
      <c r="M61" s="574"/>
      <c r="N61" s="574"/>
      <c r="O61" s="574"/>
      <c r="P61" s="1116" t="s">
        <v>30</v>
      </c>
      <c r="Q61" s="357"/>
      <c r="R61" s="356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7"/>
    </row>
    <row r="62" spans="1:72" s="351" customFormat="1" ht="24" customHeight="1">
      <c r="A62" s="991"/>
      <c r="B62" s="988"/>
      <c r="C62" s="546" t="s">
        <v>986</v>
      </c>
      <c r="D62" s="587">
        <v>537112</v>
      </c>
      <c r="E62" s="554"/>
      <c r="F62" s="554"/>
      <c r="G62" s="554">
        <f>H62*J62</f>
        <v>187500000</v>
      </c>
      <c r="H62" s="571">
        <v>25</v>
      </c>
      <c r="I62" s="571" t="s">
        <v>394</v>
      </c>
      <c r="J62" s="710">
        <v>7500000</v>
      </c>
      <c r="K62" s="582" t="s">
        <v>76</v>
      </c>
      <c r="L62" s="571"/>
      <c r="M62" s="571"/>
      <c r="N62" s="571"/>
      <c r="O62" s="571"/>
      <c r="P62" s="1116" t="s">
        <v>30</v>
      </c>
      <c r="Q62" s="357"/>
      <c r="R62" s="356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7"/>
    </row>
    <row r="63" spans="1:72" s="351" customFormat="1" ht="24" customHeight="1">
      <c r="A63" s="990"/>
      <c r="B63" s="987" t="s">
        <v>75</v>
      </c>
      <c r="C63" s="345" t="s">
        <v>1042</v>
      </c>
      <c r="D63" s="587">
        <v>537112</v>
      </c>
      <c r="E63" s="554"/>
      <c r="F63" s="554"/>
      <c r="G63" s="554">
        <f t="shared" ref="G63:G69" si="0">H63*J63</f>
        <v>50600000</v>
      </c>
      <c r="H63" s="345">
        <v>1</v>
      </c>
      <c r="I63" s="571" t="s">
        <v>394</v>
      </c>
      <c r="J63" s="859">
        <v>50600000</v>
      </c>
      <c r="K63" s="582" t="s">
        <v>76</v>
      </c>
      <c r="L63" s="574"/>
      <c r="M63" s="574"/>
      <c r="N63" s="574"/>
      <c r="O63" s="574"/>
      <c r="P63" s="1116" t="s">
        <v>30</v>
      </c>
      <c r="Q63" s="357"/>
      <c r="R63" s="356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359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59"/>
      <c r="BT63" s="357"/>
    </row>
    <row r="64" spans="1:72" s="351" customFormat="1" ht="24" customHeight="1">
      <c r="A64" s="992"/>
      <c r="B64" s="989"/>
      <c r="C64" s="345" t="s">
        <v>1043</v>
      </c>
      <c r="D64" s="587">
        <v>537112</v>
      </c>
      <c r="E64" s="554"/>
      <c r="F64" s="554"/>
      <c r="G64" s="554">
        <f t="shared" si="0"/>
        <v>30000000</v>
      </c>
      <c r="H64" s="345">
        <v>2</v>
      </c>
      <c r="I64" s="571" t="s">
        <v>394</v>
      </c>
      <c r="J64" s="859">
        <v>15000000</v>
      </c>
      <c r="K64" s="582" t="s">
        <v>76</v>
      </c>
      <c r="L64" s="571"/>
      <c r="M64" s="571"/>
      <c r="N64" s="571"/>
      <c r="O64" s="571"/>
      <c r="P64" s="1116" t="s">
        <v>30</v>
      </c>
      <c r="Q64" s="357"/>
      <c r="R64" s="356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359"/>
      <c r="BK64" s="359"/>
      <c r="BL64" s="359"/>
      <c r="BM64" s="359"/>
      <c r="BN64" s="359"/>
      <c r="BO64" s="359"/>
      <c r="BP64" s="359"/>
      <c r="BQ64" s="359"/>
      <c r="BR64" s="359"/>
      <c r="BS64" s="359"/>
      <c r="BT64" s="357"/>
    </row>
    <row r="65" spans="1:72" s="351" customFormat="1" ht="24" customHeight="1">
      <c r="A65" s="992"/>
      <c r="B65" s="989"/>
      <c r="C65" s="345" t="s">
        <v>1044</v>
      </c>
      <c r="D65" s="587">
        <v>537112</v>
      </c>
      <c r="E65" s="554"/>
      <c r="F65" s="554"/>
      <c r="G65" s="554">
        <f t="shared" si="0"/>
        <v>30000000</v>
      </c>
      <c r="H65" s="345">
        <v>2</v>
      </c>
      <c r="I65" s="571" t="s">
        <v>394</v>
      </c>
      <c r="J65" s="859">
        <v>15000000</v>
      </c>
      <c r="K65" s="582" t="s">
        <v>76</v>
      </c>
      <c r="L65" s="571"/>
      <c r="M65" s="571"/>
      <c r="N65" s="571"/>
      <c r="O65" s="571"/>
      <c r="P65" s="1116" t="s">
        <v>30</v>
      </c>
      <c r="Q65" s="357"/>
      <c r="R65" s="356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59"/>
      <c r="BO65" s="359"/>
      <c r="BP65" s="359"/>
      <c r="BQ65" s="359"/>
      <c r="BR65" s="359"/>
      <c r="BS65" s="359"/>
      <c r="BT65" s="357"/>
    </row>
    <row r="66" spans="1:72" s="351" customFormat="1" ht="24" customHeight="1">
      <c r="A66" s="992"/>
      <c r="B66" s="989"/>
      <c r="C66" s="345" t="s">
        <v>1045</v>
      </c>
      <c r="D66" s="587">
        <v>537112</v>
      </c>
      <c r="E66" s="554"/>
      <c r="F66" s="554"/>
      <c r="G66" s="554">
        <f t="shared" si="0"/>
        <v>29000000</v>
      </c>
      <c r="H66" s="345">
        <v>1</v>
      </c>
      <c r="I66" s="345" t="s">
        <v>29</v>
      </c>
      <c r="J66" s="859">
        <v>29000000</v>
      </c>
      <c r="K66" s="582" t="s">
        <v>76</v>
      </c>
      <c r="L66" s="571"/>
      <c r="M66" s="571"/>
      <c r="N66" s="571"/>
      <c r="O66" s="571"/>
      <c r="P66" s="1116" t="s">
        <v>30</v>
      </c>
      <c r="Q66" s="357"/>
      <c r="R66" s="356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7"/>
    </row>
    <row r="67" spans="1:72" s="351" customFormat="1" ht="24" customHeight="1">
      <c r="A67" s="991"/>
      <c r="B67" s="988"/>
      <c r="C67" s="345" t="s">
        <v>1046</v>
      </c>
      <c r="D67" s="587">
        <v>537112</v>
      </c>
      <c r="E67" s="554"/>
      <c r="F67" s="554"/>
      <c r="G67" s="554">
        <f t="shared" si="0"/>
        <v>3500000</v>
      </c>
      <c r="H67" s="345">
        <v>10</v>
      </c>
      <c r="I67" s="571" t="s">
        <v>394</v>
      </c>
      <c r="J67" s="859">
        <v>350000</v>
      </c>
      <c r="K67" s="582" t="s">
        <v>76</v>
      </c>
      <c r="L67" s="571"/>
      <c r="M67" s="571"/>
      <c r="N67" s="571"/>
      <c r="O67" s="571"/>
      <c r="P67" s="1116" t="s">
        <v>30</v>
      </c>
      <c r="Q67" s="357"/>
      <c r="R67" s="356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/>
      <c r="BI67" s="359"/>
      <c r="BJ67" s="359"/>
      <c r="BK67" s="359"/>
      <c r="BL67" s="359"/>
      <c r="BM67" s="359"/>
      <c r="BN67" s="359"/>
      <c r="BO67" s="359"/>
      <c r="BP67" s="359"/>
      <c r="BQ67" s="359"/>
      <c r="BR67" s="359"/>
      <c r="BS67" s="359"/>
      <c r="BT67" s="357"/>
    </row>
    <row r="68" spans="1:72" s="696" customFormat="1" ht="29.1" customHeight="1">
      <c r="A68" s="688"/>
      <c r="B68" s="983" t="s">
        <v>476</v>
      </c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703"/>
      <c r="R68" s="704"/>
      <c r="S68" s="686"/>
      <c r="T68" s="686"/>
      <c r="U68" s="686"/>
      <c r="V68" s="686"/>
      <c r="W68" s="686"/>
      <c r="X68" s="686"/>
      <c r="Y68" s="686"/>
      <c r="Z68" s="686"/>
      <c r="AA68" s="686"/>
      <c r="AB68" s="686"/>
      <c r="AC68" s="686"/>
      <c r="AD68" s="686"/>
      <c r="AE68" s="686"/>
      <c r="AF68" s="686"/>
      <c r="AG68" s="686"/>
      <c r="AH68" s="686"/>
      <c r="AI68" s="686"/>
      <c r="AJ68" s="686"/>
      <c r="AK68" s="686"/>
      <c r="AL68" s="686"/>
      <c r="AM68" s="686"/>
      <c r="AN68" s="686"/>
      <c r="AO68" s="686"/>
      <c r="AP68" s="686"/>
      <c r="AQ68" s="686"/>
      <c r="AR68" s="686"/>
      <c r="AS68" s="686"/>
      <c r="AT68" s="686"/>
      <c r="AU68" s="686"/>
      <c r="AV68" s="686"/>
      <c r="AW68" s="686"/>
      <c r="AX68" s="686"/>
      <c r="AY68" s="686"/>
      <c r="AZ68" s="686"/>
      <c r="BA68" s="686"/>
      <c r="BB68" s="686"/>
      <c r="BC68" s="703"/>
    </row>
    <row r="69" spans="1:72" s="351" customFormat="1" ht="24" customHeight="1">
      <c r="A69" s="861"/>
      <c r="B69" s="860" t="s">
        <v>75</v>
      </c>
      <c r="C69" s="345" t="s">
        <v>1047</v>
      </c>
      <c r="D69" s="587">
        <v>537112</v>
      </c>
      <c r="E69" s="554"/>
      <c r="F69" s="554"/>
      <c r="G69" s="554">
        <f t="shared" si="0"/>
        <v>20000000</v>
      </c>
      <c r="H69" s="345">
        <v>1</v>
      </c>
      <c r="I69" s="571" t="s">
        <v>394</v>
      </c>
      <c r="J69" s="859">
        <v>20000000</v>
      </c>
      <c r="K69" s="582" t="s">
        <v>76</v>
      </c>
      <c r="L69" s="574"/>
      <c r="M69" s="574"/>
      <c r="N69" s="574"/>
      <c r="O69" s="574"/>
      <c r="P69" s="1116" t="s">
        <v>30</v>
      </c>
      <c r="Q69" s="357"/>
      <c r="R69" s="356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359"/>
      <c r="BL69" s="359"/>
      <c r="BM69" s="359"/>
      <c r="BN69" s="359"/>
      <c r="BO69" s="359"/>
      <c r="BP69" s="359"/>
      <c r="BQ69" s="359"/>
      <c r="BR69" s="359"/>
      <c r="BS69" s="359"/>
      <c r="BT69" s="357"/>
    </row>
    <row r="70" spans="1:72" s="696" customFormat="1" ht="29.1" customHeight="1">
      <c r="A70" s="688"/>
      <c r="B70" s="983" t="s">
        <v>433</v>
      </c>
      <c r="C70" s="983"/>
      <c r="D70" s="983"/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703"/>
      <c r="R70" s="704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6"/>
      <c r="AK70" s="686"/>
      <c r="AL70" s="686"/>
      <c r="AM70" s="686"/>
      <c r="AN70" s="686"/>
      <c r="AO70" s="686"/>
      <c r="AP70" s="686"/>
      <c r="AQ70" s="686"/>
      <c r="AR70" s="686"/>
      <c r="AS70" s="686"/>
      <c r="AT70" s="686"/>
      <c r="AU70" s="686"/>
      <c r="AV70" s="686"/>
      <c r="AW70" s="686"/>
      <c r="AX70" s="686"/>
      <c r="AY70" s="686"/>
      <c r="AZ70" s="686"/>
      <c r="BA70" s="686"/>
      <c r="BB70" s="686"/>
      <c r="BC70" s="703"/>
    </row>
    <row r="71" spans="1:72" s="351" customFormat="1" ht="29.1" customHeight="1">
      <c r="A71" s="509"/>
      <c r="B71" s="541" t="s">
        <v>75</v>
      </c>
      <c r="C71" s="540" t="s">
        <v>393</v>
      </c>
      <c r="D71" s="587">
        <v>532111</v>
      </c>
      <c r="E71" s="554"/>
      <c r="F71" s="554"/>
      <c r="G71" s="554">
        <f>H71*J71</f>
        <v>128000000</v>
      </c>
      <c r="H71" s="571">
        <v>16</v>
      </c>
      <c r="I71" s="571" t="s">
        <v>394</v>
      </c>
      <c r="J71" s="710">
        <v>8000000</v>
      </c>
      <c r="K71" s="582" t="s">
        <v>27</v>
      </c>
      <c r="L71" s="574"/>
      <c r="M71" s="574"/>
      <c r="N71" s="574"/>
      <c r="O71" s="574"/>
      <c r="P71" s="1116" t="s">
        <v>30</v>
      </c>
      <c r="Q71" s="357"/>
      <c r="R71" s="356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59"/>
      <c r="AW71" s="359"/>
      <c r="AX71" s="359"/>
      <c r="AY71" s="359"/>
      <c r="AZ71" s="359"/>
      <c r="BA71" s="359"/>
      <c r="BB71" s="359"/>
      <c r="BC71" s="357"/>
    </row>
    <row r="72" spans="1:72" s="696" customFormat="1" ht="22.5" customHeight="1">
      <c r="A72" s="688"/>
      <c r="B72" s="983" t="s">
        <v>447</v>
      </c>
      <c r="C72" s="983"/>
      <c r="D72" s="983"/>
      <c r="E72" s="983"/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703"/>
      <c r="R72" s="704"/>
      <c r="S72" s="686"/>
      <c r="T72" s="686"/>
      <c r="U72" s="686"/>
      <c r="V72" s="686"/>
      <c r="W72" s="686"/>
      <c r="X72" s="686"/>
      <c r="Y72" s="686"/>
      <c r="Z72" s="686"/>
      <c r="AA72" s="686"/>
      <c r="AB72" s="686"/>
      <c r="AC72" s="686"/>
      <c r="AD72" s="686"/>
      <c r="AE72" s="686"/>
      <c r="AF72" s="686"/>
      <c r="AG72" s="686"/>
      <c r="AH72" s="686"/>
      <c r="AI72" s="686"/>
      <c r="AJ72" s="686"/>
      <c r="AK72" s="686"/>
      <c r="AL72" s="686"/>
      <c r="AM72" s="686"/>
      <c r="AN72" s="686"/>
      <c r="AO72" s="686"/>
      <c r="AP72" s="686"/>
      <c r="AQ72" s="686"/>
      <c r="AR72" s="686"/>
      <c r="AS72" s="686"/>
      <c r="AT72" s="686"/>
      <c r="AU72" s="686"/>
      <c r="AV72" s="686"/>
      <c r="AW72" s="686"/>
      <c r="AX72" s="686"/>
      <c r="AY72" s="686"/>
      <c r="AZ72" s="686"/>
      <c r="BA72" s="686"/>
      <c r="BB72" s="686"/>
      <c r="BC72" s="703"/>
    </row>
    <row r="73" spans="1:72" s="351" customFormat="1" ht="29.1" customHeight="1">
      <c r="A73" s="990"/>
      <c r="B73" s="987" t="s">
        <v>75</v>
      </c>
      <c r="C73" s="540" t="s">
        <v>410</v>
      </c>
      <c r="D73" s="587">
        <v>532111</v>
      </c>
      <c r="E73" s="554"/>
      <c r="F73" s="554"/>
      <c r="G73" s="554">
        <f>H73*J73</f>
        <v>706000</v>
      </c>
      <c r="H73" s="571">
        <v>1</v>
      </c>
      <c r="I73" s="571" t="s">
        <v>394</v>
      </c>
      <c r="J73" s="708">
        <v>706000</v>
      </c>
      <c r="K73" s="582" t="s">
        <v>27</v>
      </c>
      <c r="L73" s="574"/>
      <c r="M73" s="574"/>
      <c r="N73" s="574"/>
      <c r="O73" s="574"/>
      <c r="P73" s="1116" t="s">
        <v>30</v>
      </c>
      <c r="Q73" s="357"/>
      <c r="R73" s="356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7"/>
    </row>
    <row r="74" spans="1:72" s="351" customFormat="1" ht="29.1" customHeight="1">
      <c r="A74" s="992"/>
      <c r="B74" s="989"/>
      <c r="C74" s="540" t="s">
        <v>448</v>
      </c>
      <c r="D74" s="587">
        <v>532111</v>
      </c>
      <c r="E74" s="554"/>
      <c r="F74" s="554"/>
      <c r="G74" s="554">
        <f t="shared" ref="G74:G77" si="1">H74*J74</f>
        <v>1462000</v>
      </c>
      <c r="H74" s="571">
        <v>1</v>
      </c>
      <c r="I74" s="571" t="s">
        <v>394</v>
      </c>
      <c r="J74" s="708">
        <v>1462000</v>
      </c>
      <c r="K74" s="582" t="s">
        <v>27</v>
      </c>
      <c r="L74" s="574"/>
      <c r="M74" s="574"/>
      <c r="N74" s="574"/>
      <c r="O74" s="574"/>
      <c r="P74" s="1116" t="s">
        <v>30</v>
      </c>
      <c r="Q74" s="357"/>
      <c r="R74" s="356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7"/>
    </row>
    <row r="75" spans="1:72" s="351" customFormat="1" ht="29.1" customHeight="1">
      <c r="A75" s="992"/>
      <c r="B75" s="989"/>
      <c r="C75" s="540" t="s">
        <v>393</v>
      </c>
      <c r="D75" s="587">
        <v>532111</v>
      </c>
      <c r="E75" s="554"/>
      <c r="F75" s="554"/>
      <c r="G75" s="554">
        <f t="shared" si="1"/>
        <v>9358000</v>
      </c>
      <c r="H75" s="571">
        <v>2</v>
      </c>
      <c r="I75" s="571" t="s">
        <v>394</v>
      </c>
      <c r="J75" s="708">
        <v>4679000</v>
      </c>
      <c r="K75" s="582" t="s">
        <v>27</v>
      </c>
      <c r="L75" s="574"/>
      <c r="M75" s="574"/>
      <c r="N75" s="574"/>
      <c r="O75" s="574"/>
      <c r="P75" s="1116" t="s">
        <v>30</v>
      </c>
      <c r="Q75" s="357"/>
      <c r="R75" s="356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7"/>
    </row>
    <row r="76" spans="1:72" s="351" customFormat="1" ht="29.1" customHeight="1">
      <c r="A76" s="992"/>
      <c r="B76" s="989"/>
      <c r="C76" s="540" t="s">
        <v>449</v>
      </c>
      <c r="D76" s="587">
        <v>532111</v>
      </c>
      <c r="E76" s="554"/>
      <c r="F76" s="554"/>
      <c r="G76" s="554">
        <f t="shared" si="1"/>
        <v>4236000</v>
      </c>
      <c r="H76" s="571">
        <v>1</v>
      </c>
      <c r="I76" s="571" t="s">
        <v>394</v>
      </c>
      <c r="J76" s="708">
        <v>4236000</v>
      </c>
      <c r="K76" s="582" t="s">
        <v>27</v>
      </c>
      <c r="L76" s="574"/>
      <c r="M76" s="574"/>
      <c r="N76" s="574"/>
      <c r="O76" s="574"/>
      <c r="P76" s="1116" t="s">
        <v>30</v>
      </c>
      <c r="Q76" s="357"/>
      <c r="R76" s="356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7"/>
    </row>
    <row r="77" spans="1:72" s="351" customFormat="1" ht="29.1" customHeight="1">
      <c r="A77" s="991"/>
      <c r="B77" s="988"/>
      <c r="C77" s="540" t="s">
        <v>409</v>
      </c>
      <c r="D77" s="587">
        <v>532111</v>
      </c>
      <c r="E77" s="554"/>
      <c r="F77" s="554"/>
      <c r="G77" s="554">
        <f t="shared" si="1"/>
        <v>4260000</v>
      </c>
      <c r="H77" s="571">
        <v>2</v>
      </c>
      <c r="I77" s="571" t="s">
        <v>394</v>
      </c>
      <c r="J77" s="708">
        <v>2130000</v>
      </c>
      <c r="K77" s="582" t="s">
        <v>27</v>
      </c>
      <c r="L77" s="574"/>
      <c r="M77" s="574"/>
      <c r="N77" s="574"/>
      <c r="O77" s="574"/>
      <c r="P77" s="1116" t="s">
        <v>30</v>
      </c>
      <c r="Q77" s="357"/>
      <c r="R77" s="356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7"/>
    </row>
    <row r="78" spans="1:72" s="696" customFormat="1" ht="30.75" customHeight="1">
      <c r="A78" s="688"/>
      <c r="B78" s="983" t="s">
        <v>451</v>
      </c>
      <c r="C78" s="983"/>
      <c r="D78" s="983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703"/>
      <c r="R78" s="704"/>
      <c r="S78" s="686"/>
      <c r="T78" s="686"/>
      <c r="U78" s="686"/>
      <c r="V78" s="686"/>
      <c r="W78" s="686"/>
      <c r="X78" s="686"/>
      <c r="Y78" s="686"/>
      <c r="Z78" s="686"/>
      <c r="AA78" s="686"/>
      <c r="AB78" s="686"/>
      <c r="AC78" s="686"/>
      <c r="AD78" s="686"/>
      <c r="AE78" s="686"/>
      <c r="AF78" s="686"/>
      <c r="AG78" s="686"/>
      <c r="AH78" s="686"/>
      <c r="AI78" s="686"/>
      <c r="AJ78" s="686"/>
      <c r="AK78" s="686"/>
      <c r="AL78" s="686"/>
      <c r="AM78" s="686"/>
      <c r="AN78" s="686"/>
      <c r="AO78" s="686"/>
      <c r="AP78" s="686"/>
      <c r="AQ78" s="686"/>
      <c r="AR78" s="686"/>
      <c r="AS78" s="686"/>
      <c r="AT78" s="686"/>
      <c r="AU78" s="686"/>
      <c r="AV78" s="686"/>
      <c r="AW78" s="686"/>
      <c r="AX78" s="686"/>
      <c r="AY78" s="686"/>
      <c r="AZ78" s="686"/>
      <c r="BA78" s="686"/>
      <c r="BB78" s="686"/>
      <c r="BC78" s="703"/>
    </row>
    <row r="79" spans="1:72" s="351" customFormat="1" ht="29.1" customHeight="1">
      <c r="A79" s="509"/>
      <c r="B79" s="987" t="s">
        <v>75</v>
      </c>
      <c r="C79" s="540" t="s">
        <v>452</v>
      </c>
      <c r="D79" s="587">
        <v>532111</v>
      </c>
      <c r="E79" s="554"/>
      <c r="F79" s="554"/>
      <c r="G79" s="554">
        <f>H79*J79</f>
        <v>10500000</v>
      </c>
      <c r="H79" s="571">
        <v>1</v>
      </c>
      <c r="I79" s="571" t="s">
        <v>394</v>
      </c>
      <c r="J79" s="708">
        <v>10500000</v>
      </c>
      <c r="K79" s="582" t="s">
        <v>27</v>
      </c>
      <c r="L79" s="574"/>
      <c r="M79" s="574"/>
      <c r="N79" s="574"/>
      <c r="O79" s="574"/>
      <c r="P79" s="1116" t="s">
        <v>30</v>
      </c>
      <c r="Q79" s="357"/>
      <c r="R79" s="356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7"/>
    </row>
    <row r="80" spans="1:72" s="351" customFormat="1" ht="29.1" customHeight="1">
      <c r="A80" s="509"/>
      <c r="B80" s="989"/>
      <c r="C80" s="540" t="s">
        <v>409</v>
      </c>
      <c r="D80" s="587">
        <v>532111</v>
      </c>
      <c r="E80" s="554"/>
      <c r="F80" s="554"/>
      <c r="G80" s="554">
        <f t="shared" ref="G80:G83" si="2">H80*J80</f>
        <v>3500000</v>
      </c>
      <c r="H80" s="571">
        <v>2</v>
      </c>
      <c r="I80" s="571" t="s">
        <v>394</v>
      </c>
      <c r="J80" s="708">
        <v>1750000</v>
      </c>
      <c r="K80" s="582" t="s">
        <v>27</v>
      </c>
      <c r="L80" s="574"/>
      <c r="M80" s="574"/>
      <c r="N80" s="574"/>
      <c r="O80" s="574"/>
      <c r="P80" s="1116" t="s">
        <v>30</v>
      </c>
      <c r="Q80" s="357"/>
      <c r="R80" s="356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7"/>
    </row>
    <row r="81" spans="1:72" s="351" customFormat="1" ht="29.1" customHeight="1">
      <c r="A81" s="509"/>
      <c r="B81" s="989"/>
      <c r="C81" s="540" t="s">
        <v>453</v>
      </c>
      <c r="D81" s="587">
        <v>532111</v>
      </c>
      <c r="E81" s="554"/>
      <c r="F81" s="554"/>
      <c r="G81" s="554">
        <f t="shared" si="2"/>
        <v>3500000</v>
      </c>
      <c r="H81" s="571">
        <v>2</v>
      </c>
      <c r="I81" s="571" t="s">
        <v>394</v>
      </c>
      <c r="J81" s="708">
        <v>1750000</v>
      </c>
      <c r="K81" s="582" t="s">
        <v>27</v>
      </c>
      <c r="L81" s="574"/>
      <c r="M81" s="574"/>
      <c r="N81" s="574"/>
      <c r="O81" s="574"/>
      <c r="P81" s="1116" t="s">
        <v>30</v>
      </c>
      <c r="Q81" s="357"/>
      <c r="R81" s="356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X81" s="359"/>
      <c r="AY81" s="359"/>
      <c r="AZ81" s="359"/>
      <c r="BA81" s="359"/>
      <c r="BB81" s="359"/>
      <c r="BC81" s="357"/>
    </row>
    <row r="82" spans="1:72" s="351" customFormat="1" ht="29.1" customHeight="1">
      <c r="A82" s="509"/>
      <c r="B82" s="989"/>
      <c r="C82" s="540" t="s">
        <v>454</v>
      </c>
      <c r="D82" s="587">
        <v>532111</v>
      </c>
      <c r="E82" s="554"/>
      <c r="F82" s="554"/>
      <c r="G82" s="554">
        <f t="shared" si="2"/>
        <v>2961000</v>
      </c>
      <c r="H82" s="571">
        <v>1</v>
      </c>
      <c r="I82" s="571" t="s">
        <v>394</v>
      </c>
      <c r="J82" s="708">
        <v>2961000</v>
      </c>
      <c r="K82" s="582" t="s">
        <v>27</v>
      </c>
      <c r="L82" s="574"/>
      <c r="M82" s="574"/>
      <c r="N82" s="574"/>
      <c r="O82" s="574"/>
      <c r="P82" s="1116" t="s">
        <v>30</v>
      </c>
      <c r="Q82" s="357"/>
      <c r="R82" s="356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359"/>
      <c r="AW82" s="359"/>
      <c r="AX82" s="359"/>
      <c r="AY82" s="359"/>
      <c r="AZ82" s="359"/>
      <c r="BA82" s="359"/>
      <c r="BB82" s="359"/>
      <c r="BC82" s="357"/>
    </row>
    <row r="83" spans="1:72" s="351" customFormat="1" ht="29.1" customHeight="1">
      <c r="A83" s="509"/>
      <c r="B83" s="988"/>
      <c r="C83" s="540" t="s">
        <v>455</v>
      </c>
      <c r="D83" s="587">
        <v>532111</v>
      </c>
      <c r="E83" s="554"/>
      <c r="F83" s="554"/>
      <c r="G83" s="554">
        <f t="shared" si="2"/>
        <v>6678000</v>
      </c>
      <c r="H83" s="571">
        <v>1</v>
      </c>
      <c r="I83" s="571" t="s">
        <v>394</v>
      </c>
      <c r="J83" s="708">
        <v>6678000</v>
      </c>
      <c r="K83" s="582" t="s">
        <v>27</v>
      </c>
      <c r="L83" s="574"/>
      <c r="M83" s="574"/>
      <c r="N83" s="574"/>
      <c r="O83" s="574"/>
      <c r="P83" s="1116" t="s">
        <v>30</v>
      </c>
      <c r="Q83" s="357"/>
      <c r="R83" s="356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7"/>
    </row>
    <row r="84" spans="1:72" s="351" customFormat="1" ht="9.9499999999999993" hidden="1" customHeight="1">
      <c r="A84" s="509"/>
      <c r="B84" s="543" t="s">
        <v>284</v>
      </c>
      <c r="C84" s="546"/>
      <c r="D84" s="587"/>
      <c r="E84" s="554"/>
      <c r="F84" s="554"/>
      <c r="G84" s="554"/>
      <c r="H84" s="571"/>
      <c r="I84" s="571"/>
      <c r="J84" s="572"/>
      <c r="K84" s="582"/>
      <c r="L84" s="571"/>
      <c r="M84" s="571"/>
      <c r="N84" s="571"/>
      <c r="O84" s="571"/>
      <c r="Q84" s="357"/>
      <c r="R84" s="356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7"/>
    </row>
    <row r="85" spans="1:72" s="478" customFormat="1" ht="9.9499999999999993" hidden="1" customHeight="1">
      <c r="A85" s="508"/>
      <c r="B85" s="541" t="s">
        <v>36</v>
      </c>
      <c r="C85" s="540" t="s">
        <v>280</v>
      </c>
      <c r="D85" s="568">
        <v>521211</v>
      </c>
      <c r="E85" s="565"/>
      <c r="F85" s="565"/>
      <c r="G85" s="565">
        <v>6350000</v>
      </c>
      <c r="H85" s="562">
        <v>1</v>
      </c>
      <c r="I85" s="562" t="s">
        <v>60</v>
      </c>
      <c r="J85" s="560"/>
      <c r="K85" s="581" t="s">
        <v>27</v>
      </c>
      <c r="L85" s="562"/>
      <c r="M85" s="562"/>
      <c r="N85" s="562"/>
      <c r="O85" s="562"/>
      <c r="Q85" s="480"/>
      <c r="R85" s="479"/>
      <c r="S85" s="481"/>
      <c r="T85" s="481"/>
      <c r="U85" s="481"/>
      <c r="V85" s="481"/>
      <c r="W85" s="481"/>
      <c r="X85" s="481"/>
      <c r="Y85" s="481"/>
      <c r="Z85" s="481"/>
      <c r="AA85" s="481"/>
      <c r="AB85" s="481"/>
      <c r="AC85" s="481"/>
      <c r="AD85" s="481"/>
      <c r="AE85" s="481"/>
      <c r="AF85" s="481"/>
      <c r="AG85" s="481"/>
      <c r="AH85" s="481"/>
      <c r="AI85" s="481"/>
      <c r="AJ85" s="481"/>
      <c r="AK85" s="481"/>
      <c r="AL85" s="481"/>
      <c r="AM85" s="481"/>
      <c r="AN85" s="481"/>
      <c r="AO85" s="481"/>
      <c r="AP85" s="481"/>
      <c r="AQ85" s="481"/>
      <c r="AR85" s="481"/>
      <c r="AS85" s="481"/>
      <c r="AT85" s="481"/>
      <c r="AU85" s="481"/>
      <c r="AV85" s="481"/>
      <c r="AW85" s="481"/>
      <c r="AX85" s="481"/>
      <c r="AY85" s="481"/>
      <c r="AZ85" s="481"/>
      <c r="BA85" s="481"/>
      <c r="BB85" s="481"/>
      <c r="BC85" s="481"/>
      <c r="BD85" s="481"/>
      <c r="BE85" s="481"/>
      <c r="BF85" s="481"/>
      <c r="BG85" s="481"/>
      <c r="BH85" s="481"/>
      <c r="BI85" s="481"/>
      <c r="BJ85" s="481"/>
      <c r="BK85" s="481"/>
      <c r="BL85" s="481"/>
      <c r="BM85" s="481"/>
      <c r="BN85" s="481"/>
      <c r="BO85" s="481"/>
      <c r="BP85" s="481"/>
      <c r="BQ85" s="481"/>
      <c r="BR85" s="481"/>
      <c r="BS85" s="481"/>
      <c r="BT85" s="480"/>
    </row>
    <row r="86" spans="1:72" s="478" customFormat="1" ht="9.9499999999999993" hidden="1" customHeight="1">
      <c r="A86" s="508"/>
      <c r="B86" s="543" t="s">
        <v>288</v>
      </c>
      <c r="C86" s="546"/>
      <c r="D86" s="568"/>
      <c r="E86" s="565"/>
      <c r="F86" s="565"/>
      <c r="G86" s="565"/>
      <c r="H86" s="562"/>
      <c r="I86" s="562"/>
      <c r="J86" s="560"/>
      <c r="K86" s="581"/>
      <c r="L86" s="562"/>
      <c r="M86" s="562"/>
      <c r="N86" s="562"/>
      <c r="O86" s="562"/>
      <c r="Q86" s="480"/>
      <c r="R86" s="479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8"/>
      <c r="BD86" s="490"/>
      <c r="BE86" s="490"/>
      <c r="BF86" s="490"/>
      <c r="BG86" s="490"/>
      <c r="BH86" s="490"/>
      <c r="BI86" s="490"/>
      <c r="BJ86" s="490"/>
      <c r="BK86" s="490"/>
      <c r="BL86" s="490"/>
      <c r="BM86" s="490"/>
      <c r="BN86" s="490"/>
      <c r="BO86" s="490"/>
      <c r="BP86" s="490"/>
      <c r="BQ86" s="490"/>
      <c r="BR86" s="490"/>
      <c r="BS86" s="490"/>
    </row>
    <row r="87" spans="1:72" s="478" customFormat="1" ht="9.9499999999999993" hidden="1" customHeight="1">
      <c r="A87" s="508"/>
      <c r="B87" s="541" t="s">
        <v>36</v>
      </c>
      <c r="C87" s="540" t="s">
        <v>280</v>
      </c>
      <c r="D87" s="568">
        <v>521219</v>
      </c>
      <c r="E87" s="565"/>
      <c r="F87" s="565"/>
      <c r="G87" s="565">
        <v>6350000</v>
      </c>
      <c r="H87" s="562">
        <v>1</v>
      </c>
      <c r="I87" s="562" t="s">
        <v>60</v>
      </c>
      <c r="J87" s="560"/>
      <c r="K87" s="581" t="s">
        <v>27</v>
      </c>
      <c r="L87" s="562"/>
      <c r="M87" s="562"/>
      <c r="N87" s="562"/>
      <c r="O87" s="562"/>
      <c r="Q87" s="480"/>
      <c r="R87" s="479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  <c r="AM87" s="481"/>
      <c r="AN87" s="481"/>
      <c r="AO87" s="481"/>
      <c r="AP87" s="481"/>
      <c r="AQ87" s="481"/>
      <c r="AR87" s="481"/>
      <c r="AS87" s="481"/>
      <c r="AT87" s="481"/>
      <c r="AU87" s="481"/>
      <c r="AV87" s="481"/>
      <c r="AW87" s="481"/>
      <c r="AX87" s="481"/>
      <c r="AY87" s="481"/>
      <c r="AZ87" s="481"/>
      <c r="BA87" s="481"/>
      <c r="BB87" s="481"/>
      <c r="BC87" s="480"/>
    </row>
    <row r="88" spans="1:72" s="351" customFormat="1" ht="9.9499999999999993" hidden="1" customHeight="1">
      <c r="A88" s="509"/>
      <c r="B88" s="541" t="s">
        <v>103</v>
      </c>
      <c r="C88" s="540" t="s">
        <v>289</v>
      </c>
      <c r="D88" s="587">
        <v>521219</v>
      </c>
      <c r="E88" s="554"/>
      <c r="F88" s="554"/>
      <c r="G88" s="554">
        <v>15082000</v>
      </c>
      <c r="H88" s="571">
        <v>1</v>
      </c>
      <c r="I88" s="571" t="s">
        <v>60</v>
      </c>
      <c r="J88" s="572"/>
      <c r="K88" s="582" t="s">
        <v>27</v>
      </c>
      <c r="L88" s="574">
        <v>41319</v>
      </c>
      <c r="M88" s="574">
        <v>41325</v>
      </c>
      <c r="N88" s="574">
        <v>41368</v>
      </c>
      <c r="O88" s="574">
        <v>41029</v>
      </c>
      <c r="Q88" s="357"/>
      <c r="R88" s="356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7"/>
    </row>
    <row r="89" spans="1:72" s="351" customFormat="1" ht="9.9499999999999993" hidden="1" customHeight="1">
      <c r="A89" s="509"/>
      <c r="B89" s="543" t="s">
        <v>290</v>
      </c>
      <c r="C89" s="546"/>
      <c r="D89" s="587"/>
      <c r="E89" s="554"/>
      <c r="F89" s="554"/>
      <c r="G89" s="554"/>
      <c r="H89" s="571"/>
      <c r="I89" s="571"/>
      <c r="J89" s="572"/>
      <c r="K89" s="582"/>
      <c r="L89" s="571"/>
      <c r="M89" s="571"/>
      <c r="N89" s="571"/>
      <c r="O89" s="571"/>
      <c r="Q89" s="357"/>
      <c r="R89" s="356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7"/>
    </row>
    <row r="90" spans="1:72" s="478" customFormat="1" ht="9.9499999999999993" hidden="1" customHeight="1">
      <c r="A90" s="508"/>
      <c r="B90" s="541" t="s">
        <v>36</v>
      </c>
      <c r="C90" s="540" t="s">
        <v>280</v>
      </c>
      <c r="D90" s="568">
        <v>5212111</v>
      </c>
      <c r="E90" s="565"/>
      <c r="F90" s="565"/>
      <c r="G90" s="565">
        <v>6350000</v>
      </c>
      <c r="H90" s="562">
        <v>1</v>
      </c>
      <c r="I90" s="562" t="s">
        <v>60</v>
      </c>
      <c r="J90" s="560"/>
      <c r="K90" s="581" t="s">
        <v>27</v>
      </c>
      <c r="L90" s="562"/>
      <c r="M90" s="562"/>
      <c r="N90" s="562"/>
      <c r="O90" s="562"/>
      <c r="Q90" s="480"/>
      <c r="R90" s="479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1"/>
      <c r="AR90" s="481"/>
      <c r="AS90" s="481"/>
      <c r="AT90" s="481"/>
      <c r="AU90" s="481"/>
      <c r="AV90" s="481"/>
      <c r="AW90" s="481"/>
      <c r="AX90" s="481"/>
      <c r="AY90" s="481"/>
      <c r="AZ90" s="481"/>
      <c r="BA90" s="481"/>
      <c r="BB90" s="481"/>
      <c r="BC90" s="480"/>
    </row>
    <row r="91" spans="1:72" s="478" customFormat="1" ht="9.9499999999999993" hidden="1" customHeight="1">
      <c r="A91" s="508"/>
      <c r="B91" s="543" t="s">
        <v>292</v>
      </c>
      <c r="C91" s="546"/>
      <c r="D91" s="568"/>
      <c r="E91" s="565"/>
      <c r="F91" s="565"/>
      <c r="G91" s="565"/>
      <c r="H91" s="562"/>
      <c r="I91" s="562"/>
      <c r="J91" s="560"/>
      <c r="K91" s="581"/>
      <c r="L91" s="562"/>
      <c r="M91" s="562"/>
      <c r="N91" s="562"/>
      <c r="O91" s="562"/>
      <c r="Q91" s="480"/>
      <c r="R91" s="479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0"/>
    </row>
    <row r="92" spans="1:72" s="478" customFormat="1" ht="9.9499999999999993" hidden="1" customHeight="1">
      <c r="A92" s="508"/>
      <c r="B92" s="541" t="s">
        <v>36</v>
      </c>
      <c r="C92" s="540" t="s">
        <v>280</v>
      </c>
      <c r="D92" s="568">
        <v>521211</v>
      </c>
      <c r="E92" s="565"/>
      <c r="F92" s="565"/>
      <c r="G92" s="565">
        <v>6350000</v>
      </c>
      <c r="H92" s="562">
        <v>1</v>
      </c>
      <c r="I92" s="562" t="s">
        <v>60</v>
      </c>
      <c r="J92" s="560"/>
      <c r="K92" s="581" t="s">
        <v>27</v>
      </c>
      <c r="L92" s="562"/>
      <c r="M92" s="562"/>
      <c r="N92" s="562"/>
      <c r="O92" s="562"/>
      <c r="Q92" s="480"/>
      <c r="R92" s="479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81"/>
      <c r="AQ92" s="481"/>
      <c r="AR92" s="481"/>
      <c r="AS92" s="481"/>
      <c r="AT92" s="481"/>
      <c r="AU92" s="481"/>
      <c r="AV92" s="481"/>
      <c r="AW92" s="481"/>
      <c r="AX92" s="481"/>
      <c r="AY92" s="481"/>
      <c r="AZ92" s="481"/>
      <c r="BA92" s="481"/>
      <c r="BB92" s="481"/>
      <c r="BC92" s="480"/>
    </row>
    <row r="93" spans="1:72" s="351" customFormat="1" ht="9.9499999999999993" hidden="1" customHeight="1">
      <c r="A93" s="509"/>
      <c r="B93" s="543" t="s">
        <v>307</v>
      </c>
      <c r="C93" s="546"/>
      <c r="D93" s="587"/>
      <c r="E93" s="554"/>
      <c r="F93" s="554"/>
      <c r="G93" s="554"/>
      <c r="H93" s="571"/>
      <c r="I93" s="571"/>
      <c r="J93" s="572"/>
      <c r="K93" s="582"/>
      <c r="L93" s="571"/>
      <c r="M93" s="571"/>
      <c r="N93" s="571"/>
      <c r="O93" s="571"/>
      <c r="Q93" s="357"/>
      <c r="R93" s="356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  <c r="AX93" s="359"/>
      <c r="AY93" s="359"/>
      <c r="AZ93" s="359"/>
      <c r="BA93" s="359"/>
      <c r="BB93" s="359"/>
      <c r="BC93" s="357"/>
    </row>
    <row r="94" spans="1:72" s="478" customFormat="1" ht="9.9499999999999993" hidden="1" customHeight="1">
      <c r="A94" s="508"/>
      <c r="B94" s="541" t="s">
        <v>36</v>
      </c>
      <c r="C94" s="540" t="s">
        <v>308</v>
      </c>
      <c r="D94" s="568">
        <v>521211</v>
      </c>
      <c r="E94" s="565"/>
      <c r="F94" s="565"/>
      <c r="G94" s="565">
        <v>6300000</v>
      </c>
      <c r="H94" s="562">
        <v>1</v>
      </c>
      <c r="I94" s="562" t="s">
        <v>60</v>
      </c>
      <c r="J94" s="560"/>
      <c r="K94" s="581" t="s">
        <v>27</v>
      </c>
      <c r="L94" s="562"/>
      <c r="M94" s="562"/>
      <c r="N94" s="562"/>
      <c r="O94" s="562"/>
      <c r="Q94" s="480"/>
      <c r="R94" s="479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1"/>
      <c r="AR94" s="481"/>
      <c r="AS94" s="481"/>
      <c r="AT94" s="481"/>
      <c r="AU94" s="481"/>
      <c r="AV94" s="481"/>
      <c r="AW94" s="481"/>
      <c r="AX94" s="481"/>
      <c r="AY94" s="481"/>
      <c r="AZ94" s="481"/>
      <c r="BA94" s="481"/>
      <c r="BB94" s="481"/>
      <c r="BC94" s="480"/>
    </row>
    <row r="95" spans="1:72" s="478" customFormat="1" ht="9.9499999999999993" hidden="1" customHeight="1">
      <c r="A95" s="508"/>
      <c r="B95" s="543" t="s">
        <v>310</v>
      </c>
      <c r="C95" s="546"/>
      <c r="D95" s="568"/>
      <c r="E95" s="565"/>
      <c r="F95" s="565"/>
      <c r="G95" s="565"/>
      <c r="H95" s="562"/>
      <c r="I95" s="562"/>
      <c r="J95" s="560"/>
      <c r="K95" s="581"/>
      <c r="L95" s="562"/>
      <c r="M95" s="562"/>
      <c r="N95" s="562"/>
      <c r="O95" s="562"/>
      <c r="Q95" s="480"/>
      <c r="R95" s="479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81"/>
      <c r="AQ95" s="481"/>
      <c r="AR95" s="481"/>
      <c r="AS95" s="481"/>
      <c r="AT95" s="481"/>
      <c r="AU95" s="481"/>
      <c r="AV95" s="481"/>
      <c r="AW95" s="481"/>
      <c r="AX95" s="481"/>
      <c r="AY95" s="481"/>
      <c r="AZ95" s="481"/>
      <c r="BA95" s="481"/>
      <c r="BB95" s="481"/>
      <c r="BC95" s="480"/>
    </row>
    <row r="96" spans="1:72" s="478" customFormat="1" ht="9.9499999999999993" hidden="1" customHeight="1">
      <c r="A96" s="508"/>
      <c r="B96" s="541" t="s">
        <v>36</v>
      </c>
      <c r="C96" s="540" t="s">
        <v>308</v>
      </c>
      <c r="D96" s="568">
        <v>521211</v>
      </c>
      <c r="E96" s="565"/>
      <c r="F96" s="565"/>
      <c r="G96" s="565">
        <v>1920000</v>
      </c>
      <c r="H96" s="562">
        <v>1</v>
      </c>
      <c r="I96" s="562" t="s">
        <v>60</v>
      </c>
      <c r="J96" s="560"/>
      <c r="K96" s="581" t="s">
        <v>27</v>
      </c>
      <c r="L96" s="562"/>
      <c r="M96" s="562"/>
      <c r="N96" s="562"/>
      <c r="O96" s="562"/>
      <c r="Q96" s="480"/>
      <c r="R96" s="479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O96" s="481"/>
      <c r="AP96" s="481"/>
      <c r="AQ96" s="481"/>
      <c r="AR96" s="481"/>
      <c r="AS96" s="481"/>
      <c r="AT96" s="481"/>
      <c r="AU96" s="481"/>
      <c r="AV96" s="481"/>
      <c r="AW96" s="481"/>
      <c r="AX96" s="481"/>
      <c r="AY96" s="481"/>
      <c r="AZ96" s="481"/>
      <c r="BA96" s="481"/>
      <c r="BB96" s="481"/>
      <c r="BC96" s="480"/>
    </row>
    <row r="97" spans="1:55" s="478" customFormat="1" ht="9.9499999999999993" hidden="1" customHeight="1">
      <c r="A97" s="508"/>
      <c r="B97" s="543" t="s">
        <v>313</v>
      </c>
      <c r="C97" s="546"/>
      <c r="D97" s="568"/>
      <c r="E97" s="565"/>
      <c r="F97" s="565"/>
      <c r="G97" s="565"/>
      <c r="H97" s="562"/>
      <c r="I97" s="562"/>
      <c r="J97" s="560"/>
      <c r="K97" s="581"/>
      <c r="L97" s="562"/>
      <c r="M97" s="562"/>
      <c r="N97" s="562"/>
      <c r="O97" s="562"/>
      <c r="Q97" s="480"/>
      <c r="R97" s="479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81"/>
      <c r="AQ97" s="481"/>
      <c r="AR97" s="481"/>
      <c r="AS97" s="481"/>
      <c r="AT97" s="481"/>
      <c r="AU97" s="481"/>
      <c r="AV97" s="481"/>
      <c r="AW97" s="481"/>
      <c r="AX97" s="481"/>
      <c r="AY97" s="481"/>
      <c r="AZ97" s="481"/>
      <c r="BA97" s="481"/>
      <c r="BB97" s="481"/>
      <c r="BC97" s="480"/>
    </row>
    <row r="98" spans="1:55" s="478" customFormat="1" ht="9.9499999999999993" hidden="1" customHeight="1">
      <c r="A98" s="508"/>
      <c r="B98" s="541" t="s">
        <v>36</v>
      </c>
      <c r="C98" s="540" t="s">
        <v>308</v>
      </c>
      <c r="D98" s="568">
        <v>5212111</v>
      </c>
      <c r="E98" s="565"/>
      <c r="F98" s="565"/>
      <c r="G98" s="565">
        <v>1720000</v>
      </c>
      <c r="H98" s="562">
        <v>2</v>
      </c>
      <c r="I98" s="562" t="s">
        <v>60</v>
      </c>
      <c r="J98" s="560"/>
      <c r="K98" s="581" t="s">
        <v>27</v>
      </c>
      <c r="L98" s="562"/>
      <c r="M98" s="562"/>
      <c r="N98" s="562"/>
      <c r="O98" s="562"/>
      <c r="Q98" s="480"/>
      <c r="R98" s="479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0"/>
    </row>
    <row r="99" spans="1:55" s="478" customFormat="1" ht="9.9499999999999993" hidden="1" customHeight="1">
      <c r="A99" s="508"/>
      <c r="B99" s="548" t="s">
        <v>355</v>
      </c>
      <c r="C99" s="546"/>
      <c r="D99" s="568"/>
      <c r="E99" s="565"/>
      <c r="F99" s="565"/>
      <c r="G99" s="565"/>
      <c r="H99" s="562"/>
      <c r="I99" s="562"/>
      <c r="J99" s="560"/>
      <c r="K99" s="581"/>
      <c r="L99" s="574">
        <v>41316</v>
      </c>
      <c r="M99" s="574">
        <v>41333</v>
      </c>
      <c r="N99" s="574">
        <v>41337</v>
      </c>
      <c r="O99" s="574">
        <v>41608</v>
      </c>
      <c r="Q99" s="480"/>
      <c r="R99" s="479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481"/>
      <c r="AI99" s="481"/>
      <c r="AJ99" s="481"/>
      <c r="AK99" s="481"/>
      <c r="AL99" s="481"/>
      <c r="AM99" s="481"/>
      <c r="AN99" s="481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  <c r="AY99" s="481"/>
      <c r="AZ99" s="481"/>
      <c r="BA99" s="481"/>
      <c r="BB99" s="481"/>
      <c r="BC99" s="480"/>
    </row>
    <row r="100" spans="1:55" s="478" customFormat="1" ht="9.9499999999999993" hidden="1" customHeight="1">
      <c r="A100" s="508"/>
      <c r="B100" s="541" t="s">
        <v>36</v>
      </c>
      <c r="C100" s="540" t="s">
        <v>266</v>
      </c>
      <c r="D100" s="568">
        <v>521211</v>
      </c>
      <c r="E100" s="565"/>
      <c r="F100" s="565"/>
      <c r="G100" s="565">
        <v>740000</v>
      </c>
      <c r="H100" s="562">
        <v>1</v>
      </c>
      <c r="I100" s="562" t="s">
        <v>60</v>
      </c>
      <c r="J100" s="560"/>
      <c r="K100" s="581" t="s">
        <v>27</v>
      </c>
      <c r="L100" s="574">
        <v>41316</v>
      </c>
      <c r="M100" s="574">
        <v>41333</v>
      </c>
      <c r="N100" s="574">
        <v>41337</v>
      </c>
      <c r="O100" s="574">
        <v>41608</v>
      </c>
      <c r="Q100" s="480"/>
      <c r="R100" s="479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81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0"/>
    </row>
    <row r="101" spans="1:55" s="478" customFormat="1" ht="9.9499999999999993" hidden="1" customHeight="1">
      <c r="A101" s="508"/>
      <c r="B101" s="542"/>
      <c r="C101" s="540" t="s">
        <v>356</v>
      </c>
      <c r="D101" s="568">
        <v>521211</v>
      </c>
      <c r="E101" s="565"/>
      <c r="F101" s="565"/>
      <c r="G101" s="565">
        <v>500000</v>
      </c>
      <c r="H101" s="562">
        <v>1</v>
      </c>
      <c r="I101" s="562" t="s">
        <v>60</v>
      </c>
      <c r="J101" s="560"/>
      <c r="K101" s="581" t="s">
        <v>27</v>
      </c>
      <c r="L101" s="574">
        <v>41316</v>
      </c>
      <c r="M101" s="574">
        <v>41333</v>
      </c>
      <c r="N101" s="574">
        <v>41337</v>
      </c>
      <c r="O101" s="574">
        <v>41608</v>
      </c>
      <c r="Q101" s="480"/>
      <c r="R101" s="479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0"/>
    </row>
    <row r="102" spans="1:55" s="478" customFormat="1" ht="9.9499999999999993" hidden="1" customHeight="1">
      <c r="A102" s="508"/>
      <c r="B102" s="542"/>
      <c r="C102" s="539" t="s">
        <v>357</v>
      </c>
      <c r="D102" s="568">
        <v>521211</v>
      </c>
      <c r="E102" s="565"/>
      <c r="F102" s="565"/>
      <c r="G102" s="565">
        <v>500000</v>
      </c>
      <c r="H102" s="562">
        <v>1</v>
      </c>
      <c r="I102" s="562" t="s">
        <v>60</v>
      </c>
      <c r="J102" s="560"/>
      <c r="K102" s="581" t="s">
        <v>27</v>
      </c>
      <c r="L102" s="574">
        <v>41316</v>
      </c>
      <c r="M102" s="574">
        <v>41333</v>
      </c>
      <c r="N102" s="574">
        <v>41337</v>
      </c>
      <c r="O102" s="574">
        <v>41608</v>
      </c>
      <c r="Q102" s="480"/>
      <c r="R102" s="479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0"/>
    </row>
    <row r="103" spans="1:55" s="478" customFormat="1" ht="9.9499999999999993" hidden="1" customHeight="1">
      <c r="A103" s="508"/>
      <c r="B103" s="542"/>
      <c r="C103" s="540" t="s">
        <v>98</v>
      </c>
      <c r="D103" s="568">
        <v>521211</v>
      </c>
      <c r="E103" s="565"/>
      <c r="F103" s="565"/>
      <c r="G103" s="565">
        <v>500000</v>
      </c>
      <c r="H103" s="562">
        <v>1</v>
      </c>
      <c r="I103" s="562" t="s">
        <v>60</v>
      </c>
      <c r="J103" s="560"/>
      <c r="K103" s="581" t="s">
        <v>27</v>
      </c>
      <c r="L103" s="574">
        <v>41316</v>
      </c>
      <c r="M103" s="574">
        <v>41333</v>
      </c>
      <c r="N103" s="574">
        <v>41337</v>
      </c>
      <c r="O103" s="574">
        <v>41608</v>
      </c>
      <c r="Q103" s="480"/>
      <c r="R103" s="479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0"/>
    </row>
    <row r="104" spans="1:55" s="351" customFormat="1" ht="9.9499999999999993" hidden="1" customHeight="1">
      <c r="A104" s="509"/>
      <c r="B104" s="541" t="s">
        <v>103</v>
      </c>
      <c r="C104" s="540" t="s">
        <v>358</v>
      </c>
      <c r="D104" s="587">
        <v>521219</v>
      </c>
      <c r="E104" s="554"/>
      <c r="F104" s="554"/>
      <c r="G104" s="554">
        <v>18000000</v>
      </c>
      <c r="H104" s="571">
        <v>36</v>
      </c>
      <c r="I104" s="571" t="s">
        <v>105</v>
      </c>
      <c r="J104" s="572"/>
      <c r="K104" s="582" t="s">
        <v>27</v>
      </c>
      <c r="L104" s="574">
        <v>41316</v>
      </c>
      <c r="M104" s="574">
        <v>41333</v>
      </c>
      <c r="N104" s="574">
        <v>41337</v>
      </c>
      <c r="O104" s="574">
        <v>41608</v>
      </c>
      <c r="Q104" s="357"/>
      <c r="R104" s="356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7"/>
    </row>
    <row r="105" spans="1:55" s="351" customFormat="1" ht="9.9499999999999993" hidden="1" customHeight="1">
      <c r="A105" s="509"/>
      <c r="B105" s="542"/>
      <c r="C105" s="540" t="s">
        <v>359</v>
      </c>
      <c r="D105" s="587">
        <v>521219</v>
      </c>
      <c r="E105" s="554"/>
      <c r="F105" s="554"/>
      <c r="G105" s="554">
        <v>5000000</v>
      </c>
      <c r="H105" s="571">
        <v>10</v>
      </c>
      <c r="I105" s="571" t="s">
        <v>105</v>
      </c>
      <c r="J105" s="572"/>
      <c r="K105" s="582" t="s">
        <v>27</v>
      </c>
      <c r="L105" s="574">
        <v>41316</v>
      </c>
      <c r="M105" s="574">
        <v>41333</v>
      </c>
      <c r="N105" s="574">
        <v>41337</v>
      </c>
      <c r="O105" s="574">
        <v>41608</v>
      </c>
      <c r="Q105" s="357"/>
      <c r="R105" s="356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AY105" s="359"/>
      <c r="AZ105" s="359"/>
      <c r="BA105" s="359"/>
      <c r="BB105" s="359"/>
      <c r="BC105" s="357"/>
    </row>
    <row r="106" spans="1:55" s="351" customFormat="1" ht="9.9499999999999993" customHeight="1">
      <c r="A106" s="509"/>
      <c r="B106" s="542"/>
      <c r="C106" s="540"/>
      <c r="D106" s="587"/>
      <c r="E106" s="554"/>
      <c r="F106" s="554"/>
      <c r="G106" s="554"/>
      <c r="H106" s="571"/>
      <c r="I106" s="571"/>
      <c r="J106" s="572"/>
      <c r="K106" s="582"/>
      <c r="L106" s="574"/>
      <c r="M106" s="574"/>
      <c r="N106" s="574"/>
      <c r="O106" s="574"/>
      <c r="Q106" s="357"/>
      <c r="R106" s="356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359"/>
      <c r="AW106" s="359"/>
      <c r="AX106" s="359"/>
      <c r="AY106" s="359"/>
      <c r="AZ106" s="359"/>
      <c r="BA106" s="359"/>
      <c r="BB106" s="359"/>
      <c r="BC106" s="357"/>
    </row>
    <row r="107" spans="1:55" s="696" customFormat="1" ht="29.1" customHeight="1">
      <c r="A107" s="997" t="s">
        <v>1023</v>
      </c>
      <c r="B107" s="998"/>
      <c r="C107" s="998"/>
      <c r="D107" s="998"/>
      <c r="E107" s="998"/>
      <c r="F107" s="998"/>
      <c r="G107" s="998"/>
      <c r="H107" s="998"/>
      <c r="I107" s="998"/>
      <c r="J107" s="998"/>
      <c r="K107" s="998"/>
      <c r="L107" s="998"/>
      <c r="M107" s="998"/>
      <c r="N107" s="998"/>
      <c r="O107" s="998"/>
      <c r="P107" s="999"/>
      <c r="Q107" s="703"/>
      <c r="R107" s="704"/>
      <c r="S107" s="686"/>
      <c r="T107" s="686"/>
      <c r="U107" s="686"/>
      <c r="V107" s="686"/>
      <c r="W107" s="686"/>
      <c r="X107" s="686"/>
      <c r="Y107" s="686"/>
      <c r="Z107" s="686"/>
      <c r="AA107" s="686"/>
      <c r="AB107" s="686"/>
      <c r="AC107" s="686"/>
      <c r="AD107" s="686"/>
      <c r="AE107" s="686"/>
      <c r="AF107" s="686"/>
      <c r="AG107" s="686"/>
      <c r="AH107" s="686"/>
      <c r="AI107" s="686"/>
      <c r="AJ107" s="686"/>
      <c r="AK107" s="686"/>
      <c r="AL107" s="686"/>
      <c r="AM107" s="686"/>
      <c r="AN107" s="686"/>
      <c r="AO107" s="686"/>
      <c r="AP107" s="686"/>
      <c r="AQ107" s="686"/>
      <c r="AR107" s="686"/>
      <c r="AS107" s="686"/>
      <c r="AT107" s="686"/>
      <c r="AU107" s="686"/>
      <c r="AV107" s="686"/>
      <c r="AW107" s="686"/>
      <c r="AX107" s="686"/>
      <c r="AY107" s="686"/>
      <c r="AZ107" s="686"/>
      <c r="BA107" s="686"/>
      <c r="BB107" s="686"/>
      <c r="BC107" s="703"/>
    </row>
    <row r="108" spans="1:55" s="696" customFormat="1" ht="29.1" customHeight="1">
      <c r="A108" s="688"/>
      <c r="B108" s="983" t="s">
        <v>416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703"/>
      <c r="R108" s="704"/>
      <c r="S108" s="686"/>
      <c r="T108" s="686"/>
      <c r="U108" s="686"/>
      <c r="V108" s="686"/>
      <c r="W108" s="686"/>
      <c r="X108" s="686"/>
      <c r="Y108" s="686"/>
      <c r="Z108" s="686"/>
      <c r="AA108" s="686"/>
      <c r="AB108" s="686"/>
      <c r="AC108" s="686"/>
      <c r="AD108" s="686"/>
      <c r="AE108" s="686"/>
      <c r="AF108" s="686"/>
      <c r="AG108" s="686"/>
      <c r="AH108" s="686"/>
      <c r="AI108" s="686"/>
      <c r="AJ108" s="686"/>
      <c r="AK108" s="686"/>
      <c r="AL108" s="686"/>
      <c r="AM108" s="686"/>
      <c r="AN108" s="686"/>
      <c r="AO108" s="686"/>
      <c r="AP108" s="686"/>
      <c r="AQ108" s="686"/>
      <c r="AR108" s="686"/>
      <c r="AS108" s="686"/>
      <c r="AT108" s="686"/>
      <c r="AU108" s="686"/>
      <c r="AV108" s="686"/>
      <c r="AW108" s="686"/>
      <c r="AX108" s="686"/>
      <c r="AY108" s="686"/>
      <c r="AZ108" s="686"/>
      <c r="BA108" s="686"/>
      <c r="BB108" s="686"/>
      <c r="BC108" s="703"/>
    </row>
    <row r="109" spans="1:55" s="351" customFormat="1" ht="29.1" customHeight="1">
      <c r="A109" s="990"/>
      <c r="B109" s="987" t="s">
        <v>75</v>
      </c>
      <c r="C109" s="540" t="s">
        <v>1015</v>
      </c>
      <c r="D109" s="587">
        <v>532111</v>
      </c>
      <c r="E109" s="554"/>
      <c r="F109" s="554"/>
      <c r="G109" s="554">
        <f>H109*J109</f>
        <v>15000000</v>
      </c>
      <c r="H109" s="571">
        <v>3</v>
      </c>
      <c r="I109" s="571" t="s">
        <v>394</v>
      </c>
      <c r="J109" s="708">
        <v>5000000</v>
      </c>
      <c r="K109" s="582" t="s">
        <v>27</v>
      </c>
      <c r="L109" s="574"/>
      <c r="M109" s="574"/>
      <c r="N109" s="574"/>
      <c r="O109" s="574"/>
      <c r="P109" s="1116" t="s">
        <v>30</v>
      </c>
      <c r="Q109" s="357"/>
      <c r="R109" s="356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359"/>
      <c r="AW109" s="359"/>
      <c r="AX109" s="359"/>
      <c r="AY109" s="359"/>
      <c r="AZ109" s="359"/>
      <c r="BA109" s="359"/>
      <c r="BB109" s="359"/>
      <c r="BC109" s="357"/>
    </row>
    <row r="110" spans="1:55" s="351" customFormat="1" ht="29.1" customHeight="1">
      <c r="A110" s="992"/>
      <c r="B110" s="989"/>
      <c r="C110" s="540" t="s">
        <v>1016</v>
      </c>
      <c r="D110" s="587">
        <v>532111</v>
      </c>
      <c r="E110" s="554"/>
      <c r="F110" s="554"/>
      <c r="G110" s="554">
        <f t="shared" ref="G110:G111" si="3">H110*J110</f>
        <v>15000000</v>
      </c>
      <c r="H110" s="571">
        <v>2</v>
      </c>
      <c r="I110" s="571" t="s">
        <v>394</v>
      </c>
      <c r="J110" s="708">
        <v>7500000</v>
      </c>
      <c r="K110" s="582" t="s">
        <v>27</v>
      </c>
      <c r="L110" s="571"/>
      <c r="M110" s="571"/>
      <c r="N110" s="571"/>
      <c r="O110" s="571"/>
      <c r="P110" s="1116" t="s">
        <v>30</v>
      </c>
      <c r="Q110" s="357"/>
      <c r="R110" s="356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  <c r="AX110" s="359"/>
      <c r="AY110" s="359"/>
      <c r="AZ110" s="359"/>
      <c r="BA110" s="359"/>
      <c r="BB110" s="359"/>
      <c r="BC110" s="357"/>
    </row>
    <row r="111" spans="1:55" s="351" customFormat="1" ht="29.1" customHeight="1">
      <c r="A111" s="992"/>
      <c r="B111" s="989"/>
      <c r="C111" s="540" t="s">
        <v>1017</v>
      </c>
      <c r="D111" s="587">
        <v>532111</v>
      </c>
      <c r="E111" s="554"/>
      <c r="F111" s="554"/>
      <c r="G111" s="554">
        <f t="shared" si="3"/>
        <v>17500000</v>
      </c>
      <c r="H111" s="571">
        <v>10</v>
      </c>
      <c r="I111" s="571" t="s">
        <v>394</v>
      </c>
      <c r="J111" s="708">
        <v>1750000</v>
      </c>
      <c r="K111" s="582" t="s">
        <v>27</v>
      </c>
      <c r="L111" s="571"/>
      <c r="M111" s="571"/>
      <c r="N111" s="571"/>
      <c r="O111" s="571"/>
      <c r="P111" s="1116" t="s">
        <v>30</v>
      </c>
      <c r="Q111" s="357"/>
      <c r="R111" s="356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359"/>
      <c r="AW111" s="359"/>
      <c r="AX111" s="359"/>
      <c r="AY111" s="359"/>
      <c r="AZ111" s="359"/>
      <c r="BA111" s="359"/>
      <c r="BB111" s="359"/>
      <c r="BC111" s="357"/>
    </row>
    <row r="112" spans="1:55" s="351" customFormat="1" ht="9.9499999999999993" hidden="1" customHeight="1">
      <c r="A112" s="992"/>
      <c r="B112" s="989"/>
      <c r="C112" s="540" t="s">
        <v>480</v>
      </c>
      <c r="D112" s="587">
        <v>532111</v>
      </c>
      <c r="E112" s="575">
        <f>H112*J112</f>
        <v>33580000</v>
      </c>
      <c r="F112" s="554"/>
      <c r="G112" s="571"/>
      <c r="H112" s="571">
        <v>2</v>
      </c>
      <c r="I112" s="571" t="s">
        <v>394</v>
      </c>
      <c r="J112" s="708">
        <v>16790000</v>
      </c>
      <c r="K112" s="582" t="s">
        <v>27</v>
      </c>
      <c r="L112" s="574">
        <v>41337</v>
      </c>
      <c r="M112" s="574">
        <v>41369</v>
      </c>
      <c r="N112" s="574">
        <v>41374</v>
      </c>
      <c r="O112" s="574">
        <v>41402</v>
      </c>
      <c r="P112" s="1116" t="s">
        <v>30</v>
      </c>
      <c r="Q112" s="357"/>
      <c r="R112" s="356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359"/>
      <c r="AW112" s="359"/>
      <c r="AX112" s="359"/>
      <c r="AY112" s="359"/>
      <c r="AZ112" s="359"/>
      <c r="BA112" s="359"/>
      <c r="BB112" s="359"/>
      <c r="BC112" s="357"/>
    </row>
    <row r="113" spans="1:55" s="351" customFormat="1" ht="9.9499999999999993" hidden="1" customHeight="1">
      <c r="A113" s="992"/>
      <c r="B113" s="989"/>
      <c r="C113" s="540" t="s">
        <v>481</v>
      </c>
      <c r="D113" s="587">
        <v>532111</v>
      </c>
      <c r="E113" s="575">
        <f>H113*J113</f>
        <v>300000000</v>
      </c>
      <c r="F113" s="554"/>
      <c r="G113" s="554"/>
      <c r="H113" s="571">
        <v>40</v>
      </c>
      <c r="I113" s="571" t="s">
        <v>394</v>
      </c>
      <c r="J113" s="708">
        <v>7500000</v>
      </c>
      <c r="K113" s="582" t="s">
        <v>27</v>
      </c>
      <c r="L113" s="574">
        <v>41337</v>
      </c>
      <c r="M113" s="574">
        <v>41369</v>
      </c>
      <c r="N113" s="574">
        <v>41374</v>
      </c>
      <c r="O113" s="574">
        <v>41402</v>
      </c>
      <c r="P113" s="1116" t="s">
        <v>30</v>
      </c>
      <c r="Q113" s="357"/>
      <c r="R113" s="356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7"/>
    </row>
    <row r="114" spans="1:55" s="351" customFormat="1" ht="29.1" customHeight="1">
      <c r="A114" s="992"/>
      <c r="B114" s="989"/>
      <c r="C114" s="540" t="s">
        <v>1018</v>
      </c>
      <c r="D114" s="587">
        <v>532111</v>
      </c>
      <c r="E114" s="554"/>
      <c r="F114" s="554"/>
      <c r="G114" s="554">
        <f>H114*J114</f>
        <v>5000000</v>
      </c>
      <c r="H114" s="571">
        <v>1</v>
      </c>
      <c r="I114" s="571" t="s">
        <v>394</v>
      </c>
      <c r="J114" s="708">
        <v>5000000</v>
      </c>
      <c r="K114" s="582" t="s">
        <v>27</v>
      </c>
      <c r="L114" s="571"/>
      <c r="M114" s="571"/>
      <c r="N114" s="571"/>
      <c r="O114" s="571"/>
      <c r="P114" s="1116" t="s">
        <v>30</v>
      </c>
      <c r="Q114" s="357"/>
      <c r="R114" s="356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7"/>
    </row>
    <row r="115" spans="1:55" s="351" customFormat="1" ht="29.1" customHeight="1">
      <c r="A115" s="992"/>
      <c r="B115" s="989"/>
      <c r="C115" s="540" t="s">
        <v>1019</v>
      </c>
      <c r="D115" s="587">
        <v>532111</v>
      </c>
      <c r="E115" s="554"/>
      <c r="F115" s="554"/>
      <c r="G115" s="554">
        <f t="shared" ref="G115:G120" si="4">H115*J115</f>
        <v>188500000</v>
      </c>
      <c r="H115" s="571">
        <v>13</v>
      </c>
      <c r="I115" s="571" t="s">
        <v>394</v>
      </c>
      <c r="J115" s="708">
        <v>14500000</v>
      </c>
      <c r="K115" s="582" t="s">
        <v>27</v>
      </c>
      <c r="L115" s="571"/>
      <c r="M115" s="571"/>
      <c r="N115" s="571"/>
      <c r="O115" s="571"/>
      <c r="P115" s="1116" t="s">
        <v>30</v>
      </c>
      <c r="Q115" s="357"/>
      <c r="R115" s="356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7"/>
    </row>
    <row r="116" spans="1:55" s="351" customFormat="1" ht="29.1" customHeight="1">
      <c r="A116" s="992"/>
      <c r="B116" s="989"/>
      <c r="C116" s="540" t="s">
        <v>1020</v>
      </c>
      <c r="D116" s="587">
        <v>532111</v>
      </c>
      <c r="E116" s="554"/>
      <c r="F116" s="554"/>
      <c r="G116" s="554">
        <f t="shared" si="4"/>
        <v>190000000</v>
      </c>
      <c r="H116" s="571">
        <v>1</v>
      </c>
      <c r="I116" s="571" t="s">
        <v>29</v>
      </c>
      <c r="J116" s="708">
        <v>190000000</v>
      </c>
      <c r="K116" s="582" t="s">
        <v>27</v>
      </c>
      <c r="L116" s="574"/>
      <c r="M116" s="574"/>
      <c r="N116" s="574"/>
      <c r="O116" s="574"/>
      <c r="P116" s="1116" t="s">
        <v>30</v>
      </c>
      <c r="Q116" s="357"/>
      <c r="R116" s="356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359"/>
      <c r="AW116" s="359"/>
      <c r="AX116" s="359"/>
      <c r="AY116" s="359"/>
      <c r="AZ116" s="359"/>
      <c r="BA116" s="359"/>
      <c r="BB116" s="359"/>
      <c r="BC116" s="357"/>
    </row>
    <row r="117" spans="1:55" s="351" customFormat="1" ht="29.1" customHeight="1">
      <c r="A117" s="991"/>
      <c r="B117" s="988"/>
      <c r="C117" s="540" t="s">
        <v>1021</v>
      </c>
      <c r="D117" s="587">
        <v>532111</v>
      </c>
      <c r="E117" s="554"/>
      <c r="F117" s="554"/>
      <c r="G117" s="554">
        <f t="shared" si="4"/>
        <v>175000000</v>
      </c>
      <c r="H117" s="571">
        <v>500</v>
      </c>
      <c r="I117" s="571" t="s">
        <v>394</v>
      </c>
      <c r="J117" s="708">
        <v>350000</v>
      </c>
      <c r="K117" s="582" t="s">
        <v>27</v>
      </c>
      <c r="L117" s="571"/>
      <c r="M117" s="571"/>
      <c r="N117" s="571"/>
      <c r="O117" s="571"/>
      <c r="P117" s="1116" t="s">
        <v>30</v>
      </c>
      <c r="Q117" s="357"/>
      <c r="R117" s="356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7"/>
    </row>
    <row r="118" spans="1:55" s="351" customFormat="1" ht="29.1" customHeight="1">
      <c r="A118" s="990"/>
      <c r="B118" s="987" t="s">
        <v>75</v>
      </c>
      <c r="C118" s="855" t="s">
        <v>1025</v>
      </c>
      <c r="D118" s="587">
        <v>532111</v>
      </c>
      <c r="E118" s="554"/>
      <c r="F118" s="554"/>
      <c r="G118" s="554">
        <f t="shared" si="4"/>
        <v>22050000</v>
      </c>
      <c r="H118" s="607">
        <v>3</v>
      </c>
      <c r="I118" s="607" t="s">
        <v>394</v>
      </c>
      <c r="J118" s="719">
        <v>7350000</v>
      </c>
      <c r="K118" s="582" t="s">
        <v>27</v>
      </c>
      <c r="L118" s="574"/>
      <c r="M118" s="574"/>
      <c r="N118" s="574"/>
      <c r="O118" s="574"/>
      <c r="P118" s="1116" t="s">
        <v>30</v>
      </c>
      <c r="Q118" s="357"/>
      <c r="R118" s="356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357"/>
    </row>
    <row r="119" spans="1:55" s="351" customFormat="1" ht="29.1" customHeight="1">
      <c r="A119" s="992"/>
      <c r="B119" s="989"/>
      <c r="C119" s="855" t="s">
        <v>1026</v>
      </c>
      <c r="D119" s="587">
        <v>532111</v>
      </c>
      <c r="E119" s="554"/>
      <c r="F119" s="554"/>
      <c r="G119" s="554">
        <f t="shared" si="4"/>
        <v>10500000</v>
      </c>
      <c r="H119" s="607">
        <v>7</v>
      </c>
      <c r="I119" s="607" t="s">
        <v>394</v>
      </c>
      <c r="J119" s="719">
        <v>1500000</v>
      </c>
      <c r="K119" s="582" t="s">
        <v>27</v>
      </c>
      <c r="L119" s="571"/>
      <c r="M119" s="571"/>
      <c r="N119" s="571"/>
      <c r="O119" s="571"/>
      <c r="P119" s="1116" t="s">
        <v>30</v>
      </c>
      <c r="Q119" s="357"/>
      <c r="R119" s="356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357"/>
    </row>
    <row r="120" spans="1:55" s="351" customFormat="1" ht="29.1" customHeight="1">
      <c r="A120" s="991"/>
      <c r="B120" s="988"/>
      <c r="C120" s="855" t="s">
        <v>930</v>
      </c>
      <c r="D120" s="587">
        <v>532111</v>
      </c>
      <c r="E120" s="554"/>
      <c r="F120" s="554"/>
      <c r="G120" s="554">
        <f t="shared" si="4"/>
        <v>17450000</v>
      </c>
      <c r="H120" s="607">
        <v>2</v>
      </c>
      <c r="I120" s="607" t="s">
        <v>394</v>
      </c>
      <c r="J120" s="719">
        <v>8725000</v>
      </c>
      <c r="K120" s="582" t="s">
        <v>27</v>
      </c>
      <c r="L120" s="571"/>
      <c r="M120" s="571"/>
      <c r="N120" s="571"/>
      <c r="O120" s="571"/>
      <c r="P120" s="1116" t="s">
        <v>30</v>
      </c>
      <c r="Q120" s="357"/>
      <c r="R120" s="356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357"/>
    </row>
    <row r="121" spans="1:55" s="696" customFormat="1" ht="29.1" customHeight="1">
      <c r="A121" s="688"/>
      <c r="B121" s="983" t="s">
        <v>391</v>
      </c>
      <c r="C121" s="983"/>
      <c r="D121" s="983"/>
      <c r="E121" s="983"/>
      <c r="F121" s="983"/>
      <c r="G121" s="983"/>
      <c r="H121" s="983"/>
      <c r="I121" s="983"/>
      <c r="J121" s="983"/>
      <c r="K121" s="983"/>
      <c r="L121" s="983"/>
      <c r="M121" s="983"/>
      <c r="N121" s="983"/>
      <c r="O121" s="983"/>
      <c r="P121" s="983"/>
      <c r="Q121" s="703"/>
      <c r="R121" s="704"/>
      <c r="S121" s="686"/>
      <c r="T121" s="686"/>
      <c r="U121" s="686"/>
      <c r="V121" s="686"/>
      <c r="W121" s="686"/>
      <c r="X121" s="686"/>
      <c r="Y121" s="686"/>
      <c r="Z121" s="686"/>
      <c r="AA121" s="686"/>
      <c r="AB121" s="686"/>
      <c r="AC121" s="686"/>
      <c r="AD121" s="686"/>
      <c r="AE121" s="686"/>
      <c r="AF121" s="686"/>
      <c r="AG121" s="686"/>
      <c r="AH121" s="686"/>
      <c r="AI121" s="686"/>
      <c r="AJ121" s="686"/>
      <c r="AK121" s="686"/>
      <c r="AL121" s="686"/>
      <c r="AM121" s="686"/>
      <c r="AN121" s="686"/>
      <c r="AO121" s="686"/>
      <c r="AP121" s="686"/>
      <c r="AQ121" s="686"/>
      <c r="AR121" s="686"/>
      <c r="AS121" s="686"/>
      <c r="AT121" s="686"/>
      <c r="AU121" s="686"/>
      <c r="AV121" s="686"/>
      <c r="AW121" s="686"/>
      <c r="AX121" s="686"/>
      <c r="AY121" s="686"/>
      <c r="AZ121" s="686"/>
      <c r="BA121" s="686"/>
      <c r="BB121" s="686"/>
      <c r="BC121" s="703"/>
    </row>
    <row r="122" spans="1:55" s="351" customFormat="1" ht="29.1" customHeight="1">
      <c r="A122" s="990"/>
      <c r="B122" s="987" t="s">
        <v>75</v>
      </c>
      <c r="C122" s="540" t="s">
        <v>486</v>
      </c>
      <c r="D122" s="587">
        <v>532111</v>
      </c>
      <c r="E122" s="554"/>
      <c r="F122" s="554"/>
      <c r="G122" s="554">
        <f>H122*J122</f>
        <v>6000000</v>
      </c>
      <c r="H122" s="571">
        <v>5</v>
      </c>
      <c r="I122" s="571" t="s">
        <v>394</v>
      </c>
      <c r="J122" s="708">
        <v>1200000</v>
      </c>
      <c r="K122" s="582" t="s">
        <v>27</v>
      </c>
      <c r="L122" s="574"/>
      <c r="M122" s="574"/>
      <c r="N122" s="574"/>
      <c r="O122" s="574"/>
      <c r="P122" s="1116" t="s">
        <v>30</v>
      </c>
      <c r="Q122" s="357"/>
      <c r="R122" s="356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7"/>
    </row>
    <row r="123" spans="1:55" s="351" customFormat="1" ht="29.1" customHeight="1">
      <c r="A123" s="991"/>
      <c r="B123" s="988"/>
      <c r="C123" s="540" t="s">
        <v>487</v>
      </c>
      <c r="D123" s="587">
        <v>532111</v>
      </c>
      <c r="E123" s="554"/>
      <c r="F123" s="554"/>
      <c r="G123" s="554">
        <f>H123*J123</f>
        <v>18000000</v>
      </c>
      <c r="H123" s="571">
        <v>1</v>
      </c>
      <c r="I123" s="571" t="s">
        <v>29</v>
      </c>
      <c r="J123" s="708">
        <v>18000000</v>
      </c>
      <c r="K123" s="582" t="s">
        <v>27</v>
      </c>
      <c r="L123" s="574"/>
      <c r="M123" s="574"/>
      <c r="N123" s="574"/>
      <c r="O123" s="574"/>
      <c r="P123" s="1116" t="s">
        <v>30</v>
      </c>
      <c r="Q123" s="357"/>
      <c r="R123" s="356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  <c r="AM123" s="359"/>
      <c r="AN123" s="359"/>
      <c r="AO123" s="359"/>
      <c r="AP123" s="359"/>
      <c r="AQ123" s="359"/>
      <c r="AR123" s="359"/>
      <c r="AS123" s="359"/>
      <c r="AT123" s="359"/>
      <c r="AU123" s="359"/>
      <c r="AV123" s="359"/>
      <c r="AW123" s="359"/>
      <c r="AX123" s="359"/>
      <c r="AY123" s="359"/>
      <c r="AZ123" s="359"/>
      <c r="BA123" s="359"/>
      <c r="BB123" s="359"/>
      <c r="BC123" s="357"/>
    </row>
    <row r="124" spans="1:55" s="696" customFormat="1" ht="9.9499999999999993" hidden="1" customHeight="1">
      <c r="A124" s="688"/>
      <c r="B124" s="862" t="s">
        <v>391</v>
      </c>
      <c r="C124" s="695"/>
      <c r="D124" s="700"/>
      <c r="E124" s="701"/>
      <c r="F124" s="701"/>
      <c r="G124" s="701"/>
      <c r="H124" s="695"/>
      <c r="I124" s="695"/>
      <c r="J124" s="702"/>
      <c r="K124" s="698"/>
      <c r="L124" s="695"/>
      <c r="M124" s="695"/>
      <c r="N124" s="695"/>
      <c r="O124" s="695"/>
      <c r="P124" s="1116" t="s">
        <v>30</v>
      </c>
      <c r="Q124" s="703"/>
      <c r="R124" s="704"/>
      <c r="S124" s="686"/>
      <c r="T124" s="686"/>
      <c r="U124" s="686"/>
      <c r="V124" s="686"/>
      <c r="W124" s="686"/>
      <c r="X124" s="686"/>
      <c r="Y124" s="686"/>
      <c r="Z124" s="686"/>
      <c r="AA124" s="686"/>
      <c r="AB124" s="686"/>
      <c r="AC124" s="686"/>
      <c r="AD124" s="686"/>
      <c r="AE124" s="686"/>
      <c r="AF124" s="686"/>
      <c r="AG124" s="686"/>
      <c r="AH124" s="686"/>
      <c r="AI124" s="686"/>
      <c r="AJ124" s="686"/>
      <c r="AK124" s="686"/>
      <c r="AL124" s="686"/>
      <c r="AM124" s="686"/>
      <c r="AN124" s="686"/>
      <c r="AO124" s="686"/>
      <c r="AP124" s="686"/>
      <c r="AQ124" s="686"/>
      <c r="AR124" s="686"/>
      <c r="AS124" s="686"/>
      <c r="AT124" s="686"/>
      <c r="AU124" s="686"/>
      <c r="AV124" s="686"/>
      <c r="AW124" s="686"/>
      <c r="AX124" s="686"/>
      <c r="AY124" s="686"/>
      <c r="AZ124" s="686"/>
      <c r="BA124" s="686"/>
      <c r="BB124" s="686"/>
      <c r="BC124" s="703"/>
    </row>
    <row r="125" spans="1:55" s="351" customFormat="1" ht="29.1" customHeight="1">
      <c r="A125" s="990"/>
      <c r="B125" s="987" t="s">
        <v>75</v>
      </c>
      <c r="C125" s="540" t="s">
        <v>393</v>
      </c>
      <c r="D125" s="587">
        <v>532111</v>
      </c>
      <c r="E125" s="554"/>
      <c r="F125" s="554"/>
      <c r="G125" s="554">
        <f>H125*J125</f>
        <v>15000000</v>
      </c>
      <c r="H125" s="571">
        <v>2</v>
      </c>
      <c r="I125" s="571" t="s">
        <v>394</v>
      </c>
      <c r="J125" s="708">
        <v>7500000</v>
      </c>
      <c r="K125" s="582" t="s">
        <v>27</v>
      </c>
      <c r="L125" s="574"/>
      <c r="M125" s="574"/>
      <c r="N125" s="574"/>
      <c r="O125" s="574"/>
      <c r="P125" s="1116" t="s">
        <v>30</v>
      </c>
      <c r="Q125" s="357"/>
      <c r="R125" s="356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59"/>
      <c r="BB125" s="359"/>
      <c r="BC125" s="357"/>
    </row>
    <row r="126" spans="1:55" s="351" customFormat="1" ht="29.1" customHeight="1">
      <c r="A126" s="992"/>
      <c r="B126" s="989"/>
      <c r="C126" s="540" t="s">
        <v>395</v>
      </c>
      <c r="D126" s="587">
        <v>532111</v>
      </c>
      <c r="E126" s="554"/>
      <c r="F126" s="554"/>
      <c r="G126" s="554">
        <f t="shared" ref="G126:G133" si="5">H126*J126</f>
        <v>3000000</v>
      </c>
      <c r="H126" s="571">
        <v>2</v>
      </c>
      <c r="I126" s="571" t="s">
        <v>394</v>
      </c>
      <c r="J126" s="708">
        <v>1500000</v>
      </c>
      <c r="K126" s="582" t="s">
        <v>27</v>
      </c>
      <c r="L126" s="574"/>
      <c r="M126" s="574"/>
      <c r="N126" s="574"/>
      <c r="O126" s="574"/>
      <c r="P126" s="1116" t="s">
        <v>30</v>
      </c>
      <c r="Q126" s="357"/>
      <c r="R126" s="356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7"/>
    </row>
    <row r="127" spans="1:55" s="351" customFormat="1" ht="29.1" customHeight="1">
      <c r="A127" s="992"/>
      <c r="B127" s="989"/>
      <c r="C127" s="540" t="s">
        <v>396</v>
      </c>
      <c r="D127" s="587">
        <v>532111</v>
      </c>
      <c r="E127" s="554"/>
      <c r="F127" s="554"/>
      <c r="G127" s="554">
        <f t="shared" si="5"/>
        <v>85000000</v>
      </c>
      <c r="H127" s="571">
        <v>10</v>
      </c>
      <c r="I127" s="571" t="s">
        <v>394</v>
      </c>
      <c r="J127" s="708">
        <v>8500000</v>
      </c>
      <c r="K127" s="582" t="s">
        <v>27</v>
      </c>
      <c r="L127" s="574"/>
      <c r="M127" s="574"/>
      <c r="N127" s="574"/>
      <c r="O127" s="574"/>
      <c r="P127" s="1116" t="s">
        <v>30</v>
      </c>
      <c r="Q127" s="357"/>
      <c r="R127" s="356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7"/>
    </row>
    <row r="128" spans="1:55" s="351" customFormat="1" ht="29.1" customHeight="1">
      <c r="A128" s="992"/>
      <c r="B128" s="989"/>
      <c r="C128" s="540" t="s">
        <v>397</v>
      </c>
      <c r="D128" s="587">
        <v>532111</v>
      </c>
      <c r="E128" s="554"/>
      <c r="F128" s="554"/>
      <c r="G128" s="554">
        <f t="shared" si="5"/>
        <v>15000000</v>
      </c>
      <c r="H128" s="571">
        <v>1</v>
      </c>
      <c r="I128" s="571" t="s">
        <v>394</v>
      </c>
      <c r="J128" s="708">
        <v>15000000</v>
      </c>
      <c r="K128" s="582" t="s">
        <v>27</v>
      </c>
      <c r="L128" s="574"/>
      <c r="M128" s="574"/>
      <c r="N128" s="574"/>
      <c r="O128" s="574"/>
      <c r="P128" s="1116" t="s">
        <v>30</v>
      </c>
      <c r="Q128" s="357"/>
      <c r="R128" s="356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7"/>
    </row>
    <row r="129" spans="1:55" s="351" customFormat="1" ht="29.1" customHeight="1">
      <c r="A129" s="992"/>
      <c r="B129" s="989"/>
      <c r="C129" s="540" t="s">
        <v>398</v>
      </c>
      <c r="D129" s="587">
        <v>532111</v>
      </c>
      <c r="E129" s="554"/>
      <c r="F129" s="554"/>
      <c r="G129" s="554">
        <f t="shared" si="5"/>
        <v>900000</v>
      </c>
      <c r="H129" s="571">
        <v>1</v>
      </c>
      <c r="I129" s="571" t="s">
        <v>394</v>
      </c>
      <c r="J129" s="708">
        <v>900000</v>
      </c>
      <c r="K129" s="582" t="s">
        <v>27</v>
      </c>
      <c r="L129" s="574"/>
      <c r="M129" s="574"/>
      <c r="N129" s="574"/>
      <c r="O129" s="574"/>
      <c r="P129" s="1116" t="s">
        <v>30</v>
      </c>
      <c r="Q129" s="357"/>
      <c r="R129" s="356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7"/>
    </row>
    <row r="130" spans="1:55" s="351" customFormat="1" ht="29.1" customHeight="1">
      <c r="A130" s="992"/>
      <c r="B130" s="989"/>
      <c r="C130" s="540" t="s">
        <v>399</v>
      </c>
      <c r="D130" s="587">
        <v>532111</v>
      </c>
      <c r="E130" s="554"/>
      <c r="F130" s="554"/>
      <c r="G130" s="554">
        <f t="shared" si="5"/>
        <v>25000000</v>
      </c>
      <c r="H130" s="571">
        <v>1</v>
      </c>
      <c r="I130" s="571" t="s">
        <v>394</v>
      </c>
      <c r="J130" s="708">
        <v>25000000</v>
      </c>
      <c r="K130" s="582" t="s">
        <v>27</v>
      </c>
      <c r="L130" s="574"/>
      <c r="M130" s="574"/>
      <c r="N130" s="574"/>
      <c r="O130" s="574"/>
      <c r="P130" s="1116" t="s">
        <v>30</v>
      </c>
      <c r="Q130" s="357"/>
      <c r="R130" s="356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7"/>
    </row>
    <row r="131" spans="1:55" s="351" customFormat="1" ht="29.1" customHeight="1">
      <c r="A131" s="992"/>
      <c r="B131" s="989"/>
      <c r="C131" s="540" t="s">
        <v>400</v>
      </c>
      <c r="D131" s="587">
        <v>532111</v>
      </c>
      <c r="E131" s="554"/>
      <c r="F131" s="554"/>
      <c r="G131" s="554">
        <f t="shared" si="5"/>
        <v>2000000</v>
      </c>
      <c r="H131" s="571">
        <v>2</v>
      </c>
      <c r="I131" s="571" t="s">
        <v>394</v>
      </c>
      <c r="J131" s="708">
        <v>1000000</v>
      </c>
      <c r="K131" s="582" t="s">
        <v>27</v>
      </c>
      <c r="L131" s="574"/>
      <c r="M131" s="574"/>
      <c r="N131" s="574"/>
      <c r="O131" s="574"/>
      <c r="P131" s="1116" t="s">
        <v>30</v>
      </c>
      <c r="Q131" s="357"/>
      <c r="R131" s="356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7"/>
    </row>
    <row r="132" spans="1:55" s="351" customFormat="1" ht="29.1" customHeight="1">
      <c r="A132" s="992"/>
      <c r="B132" s="989"/>
      <c r="C132" s="540" t="s">
        <v>401</v>
      </c>
      <c r="D132" s="587">
        <v>532111</v>
      </c>
      <c r="E132" s="554"/>
      <c r="F132" s="554"/>
      <c r="G132" s="554">
        <f t="shared" si="5"/>
        <v>10000000</v>
      </c>
      <c r="H132" s="571">
        <v>1</v>
      </c>
      <c r="I132" s="571" t="s">
        <v>394</v>
      </c>
      <c r="J132" s="708">
        <v>10000000</v>
      </c>
      <c r="K132" s="582" t="s">
        <v>27</v>
      </c>
      <c r="L132" s="574"/>
      <c r="M132" s="574"/>
      <c r="N132" s="574"/>
      <c r="O132" s="574"/>
      <c r="P132" s="1116" t="s">
        <v>30</v>
      </c>
      <c r="Q132" s="357"/>
      <c r="R132" s="356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7"/>
    </row>
    <row r="133" spans="1:55" s="351" customFormat="1" ht="29.1" customHeight="1">
      <c r="A133" s="991"/>
      <c r="B133" s="988"/>
      <c r="C133" s="540" t="s">
        <v>402</v>
      </c>
      <c r="D133" s="587">
        <v>532111</v>
      </c>
      <c r="E133" s="554"/>
      <c r="F133" s="554"/>
      <c r="G133" s="554">
        <f t="shared" si="5"/>
        <v>10000000</v>
      </c>
      <c r="H133" s="571">
        <v>1</v>
      </c>
      <c r="I133" s="571" t="s">
        <v>394</v>
      </c>
      <c r="J133" s="708">
        <v>10000000</v>
      </c>
      <c r="K133" s="582" t="s">
        <v>27</v>
      </c>
      <c r="L133" s="574"/>
      <c r="M133" s="574"/>
      <c r="N133" s="574"/>
      <c r="O133" s="574"/>
      <c r="P133" s="1116" t="s">
        <v>30</v>
      </c>
      <c r="Q133" s="357"/>
      <c r="R133" s="356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7"/>
    </row>
    <row r="134" spans="1:55" s="696" customFormat="1" ht="29.1" customHeight="1">
      <c r="A134" s="688"/>
      <c r="B134" s="983" t="s">
        <v>404</v>
      </c>
      <c r="C134" s="983"/>
      <c r="D134" s="983"/>
      <c r="E134" s="983"/>
      <c r="F134" s="983"/>
      <c r="G134" s="983"/>
      <c r="H134" s="983"/>
      <c r="I134" s="983"/>
      <c r="J134" s="983"/>
      <c r="K134" s="983"/>
      <c r="L134" s="983"/>
      <c r="M134" s="983"/>
      <c r="N134" s="983"/>
      <c r="O134" s="983"/>
      <c r="P134" s="983"/>
      <c r="Q134" s="703"/>
      <c r="R134" s="704"/>
      <c r="S134" s="686"/>
      <c r="T134" s="686"/>
      <c r="U134" s="686"/>
      <c r="V134" s="686"/>
      <c r="W134" s="686"/>
      <c r="X134" s="686"/>
      <c r="Y134" s="686"/>
      <c r="Z134" s="686"/>
      <c r="AA134" s="686"/>
      <c r="AB134" s="686"/>
      <c r="AC134" s="686"/>
      <c r="AD134" s="686"/>
      <c r="AE134" s="686"/>
      <c r="AF134" s="686"/>
      <c r="AG134" s="686"/>
      <c r="AH134" s="686"/>
      <c r="AI134" s="686"/>
      <c r="AJ134" s="686"/>
      <c r="AK134" s="686"/>
      <c r="AL134" s="686"/>
      <c r="AM134" s="686"/>
      <c r="AN134" s="686"/>
      <c r="AO134" s="686"/>
      <c r="AP134" s="686"/>
      <c r="AQ134" s="686"/>
      <c r="AR134" s="686"/>
      <c r="AS134" s="686"/>
      <c r="AT134" s="686"/>
      <c r="AU134" s="686"/>
      <c r="AV134" s="686"/>
      <c r="AW134" s="686"/>
      <c r="AX134" s="686"/>
      <c r="AY134" s="686"/>
      <c r="AZ134" s="686"/>
      <c r="BA134" s="686"/>
      <c r="BB134" s="686"/>
      <c r="BC134" s="703"/>
    </row>
    <row r="135" spans="1:55" s="351" customFormat="1" ht="29.1" customHeight="1">
      <c r="A135" s="990"/>
      <c r="B135" s="987" t="s">
        <v>75</v>
      </c>
      <c r="C135" s="540" t="s">
        <v>405</v>
      </c>
      <c r="D135" s="587">
        <v>532111</v>
      </c>
      <c r="E135" s="554"/>
      <c r="F135" s="554"/>
      <c r="G135" s="554">
        <f>H135*J135</f>
        <v>6660000</v>
      </c>
      <c r="H135" s="571">
        <v>6</v>
      </c>
      <c r="I135" s="571" t="s">
        <v>394</v>
      </c>
      <c r="J135" s="708">
        <v>1110000</v>
      </c>
      <c r="K135" s="582" t="s">
        <v>27</v>
      </c>
      <c r="L135" s="574"/>
      <c r="M135" s="574"/>
      <c r="N135" s="574"/>
      <c r="O135" s="574"/>
      <c r="P135" s="1116" t="s">
        <v>30</v>
      </c>
      <c r="Q135" s="357"/>
      <c r="R135" s="356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/>
      <c r="BA135" s="359"/>
      <c r="BB135" s="359"/>
      <c r="BC135" s="357"/>
    </row>
    <row r="136" spans="1:55" s="351" customFormat="1" ht="29.1" customHeight="1">
      <c r="A136" s="992"/>
      <c r="B136" s="989"/>
      <c r="C136" s="540" t="s">
        <v>406</v>
      </c>
      <c r="D136" s="587">
        <v>532111</v>
      </c>
      <c r="E136" s="554"/>
      <c r="F136" s="554"/>
      <c r="G136" s="554">
        <f t="shared" ref="G136:G144" si="6">H136*J136</f>
        <v>500000</v>
      </c>
      <c r="H136" s="571">
        <v>1</v>
      </c>
      <c r="I136" s="571" t="s">
        <v>394</v>
      </c>
      <c r="J136" s="708">
        <v>500000</v>
      </c>
      <c r="K136" s="582" t="s">
        <v>27</v>
      </c>
      <c r="L136" s="574"/>
      <c r="M136" s="574"/>
      <c r="N136" s="574"/>
      <c r="O136" s="574"/>
      <c r="P136" s="1116" t="s">
        <v>30</v>
      </c>
      <c r="Q136" s="357"/>
      <c r="R136" s="356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7"/>
    </row>
    <row r="137" spans="1:55" s="351" customFormat="1" ht="29.1" customHeight="1">
      <c r="A137" s="992"/>
      <c r="B137" s="989"/>
      <c r="C137" s="540" t="s">
        <v>407</v>
      </c>
      <c r="D137" s="587">
        <v>532111</v>
      </c>
      <c r="E137" s="554"/>
      <c r="F137" s="554"/>
      <c r="G137" s="554">
        <f t="shared" si="6"/>
        <v>4530000</v>
      </c>
      <c r="H137" s="571">
        <v>1</v>
      </c>
      <c r="I137" s="571" t="s">
        <v>394</v>
      </c>
      <c r="J137" s="708">
        <v>4530000</v>
      </c>
      <c r="K137" s="582" t="s">
        <v>27</v>
      </c>
      <c r="L137" s="574"/>
      <c r="M137" s="574"/>
      <c r="N137" s="574"/>
      <c r="O137" s="574"/>
      <c r="P137" s="1116" t="s">
        <v>30</v>
      </c>
      <c r="Q137" s="357"/>
      <c r="R137" s="356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7"/>
    </row>
    <row r="138" spans="1:55" s="351" customFormat="1" ht="29.1" customHeight="1">
      <c r="A138" s="992"/>
      <c r="B138" s="989"/>
      <c r="C138" s="540" t="s">
        <v>408</v>
      </c>
      <c r="D138" s="587">
        <v>532111</v>
      </c>
      <c r="E138" s="554"/>
      <c r="F138" s="554"/>
      <c r="G138" s="554">
        <f t="shared" si="6"/>
        <v>15900000</v>
      </c>
      <c r="H138" s="571">
        <v>1</v>
      </c>
      <c r="I138" s="571" t="s">
        <v>394</v>
      </c>
      <c r="J138" s="708">
        <v>15900000</v>
      </c>
      <c r="K138" s="582" t="s">
        <v>27</v>
      </c>
      <c r="L138" s="574"/>
      <c r="M138" s="574"/>
      <c r="N138" s="574"/>
      <c r="O138" s="574"/>
      <c r="P138" s="1116" t="s">
        <v>30</v>
      </c>
      <c r="Q138" s="357"/>
      <c r="R138" s="356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  <c r="AX138" s="359"/>
      <c r="AY138" s="359"/>
      <c r="AZ138" s="359"/>
      <c r="BA138" s="359"/>
      <c r="BB138" s="359"/>
      <c r="BC138" s="357"/>
    </row>
    <row r="139" spans="1:55" s="351" customFormat="1" ht="29.1" customHeight="1">
      <c r="A139" s="992"/>
      <c r="B139" s="989"/>
      <c r="C139" s="540" t="s">
        <v>393</v>
      </c>
      <c r="D139" s="587">
        <v>532111</v>
      </c>
      <c r="E139" s="554"/>
      <c r="F139" s="554"/>
      <c r="G139" s="554">
        <f t="shared" si="6"/>
        <v>23500000</v>
      </c>
      <c r="H139" s="571">
        <v>5</v>
      </c>
      <c r="I139" s="571" t="s">
        <v>394</v>
      </c>
      <c r="J139" s="708">
        <v>4700000</v>
      </c>
      <c r="K139" s="582" t="s">
        <v>27</v>
      </c>
      <c r="L139" s="574"/>
      <c r="M139" s="574"/>
      <c r="N139" s="574"/>
      <c r="O139" s="574"/>
      <c r="P139" s="1116" t="s">
        <v>30</v>
      </c>
      <c r="Q139" s="357"/>
      <c r="R139" s="356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7"/>
    </row>
    <row r="140" spans="1:55" s="351" customFormat="1" ht="29.1" customHeight="1">
      <c r="A140" s="992"/>
      <c r="B140" s="989"/>
      <c r="C140" s="540" t="s">
        <v>409</v>
      </c>
      <c r="D140" s="587">
        <v>532111</v>
      </c>
      <c r="E140" s="554"/>
      <c r="F140" s="554"/>
      <c r="G140" s="554">
        <f t="shared" si="6"/>
        <v>1240000</v>
      </c>
      <c r="H140" s="571">
        <v>1</v>
      </c>
      <c r="I140" s="571" t="s">
        <v>394</v>
      </c>
      <c r="J140" s="708">
        <v>1240000</v>
      </c>
      <c r="K140" s="582" t="s">
        <v>27</v>
      </c>
      <c r="L140" s="574"/>
      <c r="M140" s="574"/>
      <c r="N140" s="574"/>
      <c r="O140" s="574"/>
      <c r="P140" s="1116" t="s">
        <v>30</v>
      </c>
      <c r="Q140" s="357"/>
      <c r="R140" s="356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/>
      <c r="BA140" s="359"/>
      <c r="BB140" s="359"/>
      <c r="BC140" s="357"/>
    </row>
    <row r="141" spans="1:55" s="351" customFormat="1" ht="29.1" customHeight="1">
      <c r="A141" s="992"/>
      <c r="B141" s="989"/>
      <c r="C141" s="540" t="s">
        <v>410</v>
      </c>
      <c r="D141" s="587">
        <v>532111</v>
      </c>
      <c r="E141" s="554"/>
      <c r="F141" s="554"/>
      <c r="G141" s="554">
        <f t="shared" si="6"/>
        <v>9264000</v>
      </c>
      <c r="H141" s="571">
        <v>12</v>
      </c>
      <c r="I141" s="571" t="s">
        <v>394</v>
      </c>
      <c r="J141" s="708">
        <v>772000</v>
      </c>
      <c r="K141" s="582" t="s">
        <v>27</v>
      </c>
      <c r="L141" s="574"/>
      <c r="M141" s="574"/>
      <c r="N141" s="574"/>
      <c r="O141" s="574"/>
      <c r="P141" s="1116" t="s">
        <v>30</v>
      </c>
      <c r="Q141" s="357"/>
      <c r="R141" s="356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7"/>
    </row>
    <row r="142" spans="1:55" s="351" customFormat="1" ht="29.1" customHeight="1">
      <c r="A142" s="991"/>
      <c r="B142" s="988"/>
      <c r="C142" s="540" t="s">
        <v>398</v>
      </c>
      <c r="D142" s="587">
        <v>532111</v>
      </c>
      <c r="E142" s="554"/>
      <c r="F142" s="554"/>
      <c r="G142" s="554">
        <f t="shared" si="6"/>
        <v>900000</v>
      </c>
      <c r="H142" s="571">
        <v>1</v>
      </c>
      <c r="I142" s="571" t="s">
        <v>394</v>
      </c>
      <c r="J142" s="708">
        <v>900000</v>
      </c>
      <c r="K142" s="582" t="s">
        <v>27</v>
      </c>
      <c r="L142" s="574"/>
      <c r="M142" s="574"/>
      <c r="N142" s="574"/>
      <c r="O142" s="574"/>
      <c r="P142" s="1116" t="s">
        <v>30</v>
      </c>
      <c r="Q142" s="357"/>
      <c r="R142" s="356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  <c r="AN142" s="359"/>
      <c r="AO142" s="359"/>
      <c r="AP142" s="359"/>
      <c r="AQ142" s="359"/>
      <c r="AR142" s="359"/>
      <c r="AS142" s="359"/>
      <c r="AT142" s="359"/>
      <c r="AU142" s="359"/>
      <c r="AV142" s="359"/>
      <c r="AW142" s="359"/>
      <c r="AX142" s="359"/>
      <c r="AY142" s="359"/>
      <c r="AZ142" s="359"/>
      <c r="BA142" s="359"/>
      <c r="BB142" s="359"/>
      <c r="BC142" s="357"/>
    </row>
    <row r="143" spans="1:55" s="351" customFormat="1" ht="29.1" customHeight="1">
      <c r="A143" s="990"/>
      <c r="B143" s="987" t="s">
        <v>412</v>
      </c>
      <c r="C143" s="540" t="s">
        <v>413</v>
      </c>
      <c r="D143" s="587">
        <v>532121</v>
      </c>
      <c r="E143" s="554"/>
      <c r="F143" s="554"/>
      <c r="G143" s="554">
        <f t="shared" si="6"/>
        <v>300000</v>
      </c>
      <c r="H143" s="571">
        <v>1</v>
      </c>
      <c r="I143" s="571" t="s">
        <v>394</v>
      </c>
      <c r="J143" s="606">
        <v>300000</v>
      </c>
      <c r="K143" s="582" t="s">
        <v>27</v>
      </c>
      <c r="L143" s="574"/>
      <c r="M143" s="574"/>
      <c r="N143" s="574"/>
      <c r="O143" s="574"/>
      <c r="P143" s="1116" t="s">
        <v>30</v>
      </c>
      <c r="Q143" s="357"/>
      <c r="R143" s="356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7"/>
    </row>
    <row r="144" spans="1:55" s="351" customFormat="1" ht="29.1" customHeight="1">
      <c r="A144" s="991"/>
      <c r="B144" s="988"/>
      <c r="C144" s="540" t="s">
        <v>414</v>
      </c>
      <c r="D144" s="587">
        <v>532121</v>
      </c>
      <c r="E144" s="554"/>
      <c r="F144" s="554"/>
      <c r="G144" s="554">
        <f t="shared" si="6"/>
        <v>750000</v>
      </c>
      <c r="H144" s="571">
        <v>1</v>
      </c>
      <c r="I144" s="571" t="s">
        <v>394</v>
      </c>
      <c r="J144" s="606">
        <v>750000</v>
      </c>
      <c r="K144" s="582" t="s">
        <v>27</v>
      </c>
      <c r="L144" s="574"/>
      <c r="M144" s="574"/>
      <c r="N144" s="574"/>
      <c r="O144" s="574"/>
      <c r="P144" s="1116" t="s">
        <v>30</v>
      </c>
      <c r="Q144" s="357"/>
      <c r="R144" s="356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/>
      <c r="BA144" s="359"/>
      <c r="BB144" s="359"/>
      <c r="BC144" s="357"/>
    </row>
    <row r="145" spans="1:55" s="351" customFormat="1" ht="9.9499999999999993" hidden="1" customHeight="1">
      <c r="A145" s="509"/>
      <c r="B145" s="542"/>
      <c r="C145" s="546"/>
      <c r="D145" s="587"/>
      <c r="E145" s="554"/>
      <c r="F145" s="554"/>
      <c r="G145" s="554"/>
      <c r="H145" s="571"/>
      <c r="I145" s="571"/>
      <c r="J145" s="572"/>
      <c r="K145" s="582"/>
      <c r="L145" s="571"/>
      <c r="M145" s="571"/>
      <c r="N145" s="571"/>
      <c r="O145" s="571"/>
      <c r="Q145" s="357"/>
      <c r="R145" s="356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7"/>
    </row>
    <row r="146" spans="1:55" s="696" customFormat="1" ht="9.9499999999999993" hidden="1" customHeight="1">
      <c r="A146" s="688"/>
      <c r="B146" s="862" t="s">
        <v>416</v>
      </c>
      <c r="C146" s="695"/>
      <c r="D146" s="700"/>
      <c r="E146" s="701"/>
      <c r="F146" s="701"/>
      <c r="G146" s="701"/>
      <c r="H146" s="695"/>
      <c r="I146" s="695"/>
      <c r="J146" s="702"/>
      <c r="K146" s="698"/>
      <c r="L146" s="706"/>
      <c r="M146" s="706"/>
      <c r="N146" s="706"/>
      <c r="O146" s="706"/>
      <c r="Q146" s="703"/>
      <c r="R146" s="704"/>
      <c r="S146" s="686"/>
      <c r="T146" s="686"/>
      <c r="U146" s="686"/>
      <c r="V146" s="686"/>
      <c r="W146" s="686"/>
      <c r="X146" s="686"/>
      <c r="Y146" s="686"/>
      <c r="Z146" s="686"/>
      <c r="AA146" s="686"/>
      <c r="AB146" s="686"/>
      <c r="AC146" s="686"/>
      <c r="AD146" s="686"/>
      <c r="AE146" s="686"/>
      <c r="AF146" s="686"/>
      <c r="AG146" s="686"/>
      <c r="AH146" s="686"/>
      <c r="AI146" s="686"/>
      <c r="AJ146" s="686"/>
      <c r="AK146" s="686"/>
      <c r="AL146" s="686"/>
      <c r="AM146" s="686"/>
      <c r="AN146" s="686"/>
      <c r="AO146" s="686"/>
      <c r="AP146" s="686"/>
      <c r="AQ146" s="686"/>
      <c r="AR146" s="686"/>
      <c r="AS146" s="686"/>
      <c r="AT146" s="686"/>
      <c r="AU146" s="686"/>
      <c r="AV146" s="686"/>
      <c r="AW146" s="686"/>
      <c r="AX146" s="686"/>
      <c r="AY146" s="686"/>
      <c r="AZ146" s="686"/>
      <c r="BA146" s="686"/>
      <c r="BB146" s="686"/>
      <c r="BC146" s="703"/>
    </row>
    <row r="147" spans="1:55" s="696" customFormat="1" ht="29.1" customHeight="1">
      <c r="A147" s="688"/>
      <c r="B147" s="862" t="s">
        <v>418</v>
      </c>
      <c r="C147" s="695"/>
      <c r="D147" s="700"/>
      <c r="E147" s="701"/>
      <c r="F147" s="701"/>
      <c r="G147" s="701"/>
      <c r="H147" s="695"/>
      <c r="I147" s="695"/>
      <c r="J147" s="702"/>
      <c r="K147" s="698"/>
      <c r="L147" s="695"/>
      <c r="M147" s="695"/>
      <c r="N147" s="695"/>
      <c r="O147" s="695"/>
      <c r="Q147" s="703"/>
      <c r="R147" s="704"/>
      <c r="S147" s="686"/>
      <c r="T147" s="686"/>
      <c r="U147" s="686"/>
      <c r="V147" s="686"/>
      <c r="W147" s="686"/>
      <c r="X147" s="686"/>
      <c r="Y147" s="686"/>
      <c r="Z147" s="686"/>
      <c r="AA147" s="686"/>
      <c r="AB147" s="686"/>
      <c r="AC147" s="686"/>
      <c r="AD147" s="686"/>
      <c r="AE147" s="686"/>
      <c r="AF147" s="686"/>
      <c r="AG147" s="686"/>
      <c r="AH147" s="686"/>
      <c r="AI147" s="686"/>
      <c r="AJ147" s="686"/>
      <c r="AK147" s="686"/>
      <c r="AL147" s="686"/>
      <c r="AM147" s="686"/>
      <c r="AN147" s="686"/>
      <c r="AO147" s="686"/>
      <c r="AP147" s="686"/>
      <c r="AQ147" s="686"/>
      <c r="AR147" s="686"/>
      <c r="AS147" s="686"/>
      <c r="AT147" s="686"/>
      <c r="AU147" s="686"/>
      <c r="AV147" s="686"/>
      <c r="AW147" s="686"/>
      <c r="AX147" s="686"/>
      <c r="AY147" s="686"/>
      <c r="AZ147" s="686"/>
      <c r="BA147" s="686"/>
      <c r="BB147" s="686"/>
      <c r="BC147" s="703"/>
    </row>
    <row r="148" spans="1:55" s="351" customFormat="1" ht="29.1" customHeight="1">
      <c r="A148" s="990"/>
      <c r="B148" s="987" t="s">
        <v>75</v>
      </c>
      <c r="C148" s="540" t="s">
        <v>398</v>
      </c>
      <c r="D148" s="587">
        <v>532111</v>
      </c>
      <c r="E148" s="554"/>
      <c r="F148" s="554"/>
      <c r="G148" s="554">
        <f>H148*J148</f>
        <v>2000000</v>
      </c>
      <c r="H148" s="571">
        <v>2</v>
      </c>
      <c r="I148" s="571" t="s">
        <v>394</v>
      </c>
      <c r="J148" s="741">
        <v>1000000</v>
      </c>
      <c r="K148" s="582" t="s">
        <v>27</v>
      </c>
      <c r="L148" s="574"/>
      <c r="M148" s="574"/>
      <c r="N148" s="574"/>
      <c r="O148" s="574"/>
      <c r="P148" s="1116" t="s">
        <v>30</v>
      </c>
      <c r="Q148" s="357"/>
      <c r="R148" s="356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359"/>
      <c r="AW148" s="359"/>
      <c r="AX148" s="359"/>
      <c r="AY148" s="359"/>
      <c r="AZ148" s="359"/>
      <c r="BA148" s="359"/>
      <c r="BB148" s="359"/>
      <c r="BC148" s="357"/>
    </row>
    <row r="149" spans="1:55" s="351" customFormat="1" ht="29.1" customHeight="1">
      <c r="A149" s="992"/>
      <c r="B149" s="989"/>
      <c r="C149" s="540" t="s">
        <v>419</v>
      </c>
      <c r="D149" s="587">
        <v>532111</v>
      </c>
      <c r="E149" s="554"/>
      <c r="F149" s="554"/>
      <c r="G149" s="554">
        <f t="shared" ref="G149:G153" si="7">H149*J149</f>
        <v>3200000</v>
      </c>
      <c r="H149" s="571">
        <v>2</v>
      </c>
      <c r="I149" s="571" t="s">
        <v>394</v>
      </c>
      <c r="J149" s="741">
        <v>1600000</v>
      </c>
      <c r="K149" s="582" t="s">
        <v>27</v>
      </c>
      <c r="L149" s="574"/>
      <c r="M149" s="574"/>
      <c r="N149" s="574"/>
      <c r="O149" s="574"/>
      <c r="P149" s="1116" t="s">
        <v>30</v>
      </c>
      <c r="Q149" s="357"/>
      <c r="R149" s="356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7"/>
    </row>
    <row r="150" spans="1:55" s="351" customFormat="1" ht="29.1" customHeight="1">
      <c r="A150" s="992"/>
      <c r="B150" s="989"/>
      <c r="C150" s="540" t="s">
        <v>420</v>
      </c>
      <c r="D150" s="587">
        <v>532111</v>
      </c>
      <c r="E150" s="554"/>
      <c r="F150" s="554"/>
      <c r="G150" s="554">
        <f t="shared" si="7"/>
        <v>5500000</v>
      </c>
      <c r="H150" s="571">
        <v>1</v>
      </c>
      <c r="I150" s="571" t="s">
        <v>394</v>
      </c>
      <c r="J150" s="741">
        <v>5500000</v>
      </c>
      <c r="K150" s="582" t="s">
        <v>27</v>
      </c>
      <c r="L150" s="574"/>
      <c r="M150" s="574"/>
      <c r="N150" s="574"/>
      <c r="O150" s="574"/>
      <c r="P150" s="1116" t="s">
        <v>30</v>
      </c>
      <c r="Q150" s="357"/>
      <c r="R150" s="356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59"/>
      <c r="AO150" s="359"/>
      <c r="AP150" s="359"/>
      <c r="AQ150" s="359"/>
      <c r="AR150" s="359"/>
      <c r="AS150" s="359"/>
      <c r="AT150" s="359"/>
      <c r="AU150" s="359"/>
      <c r="AV150" s="359"/>
      <c r="AW150" s="359"/>
      <c r="AX150" s="359"/>
      <c r="AY150" s="359"/>
      <c r="AZ150" s="359"/>
      <c r="BA150" s="359"/>
      <c r="BB150" s="359"/>
      <c r="BC150" s="357"/>
    </row>
    <row r="151" spans="1:55" s="351" customFormat="1" ht="29.1" customHeight="1">
      <c r="A151" s="992"/>
      <c r="B151" s="989"/>
      <c r="C151" s="540" t="s">
        <v>410</v>
      </c>
      <c r="D151" s="587">
        <v>532111</v>
      </c>
      <c r="E151" s="554"/>
      <c r="F151" s="554"/>
      <c r="G151" s="554">
        <f t="shared" si="7"/>
        <v>7000000</v>
      </c>
      <c r="H151" s="571">
        <v>4</v>
      </c>
      <c r="I151" s="571" t="s">
        <v>394</v>
      </c>
      <c r="J151" s="741">
        <v>1750000</v>
      </c>
      <c r="K151" s="582" t="s">
        <v>27</v>
      </c>
      <c r="L151" s="574"/>
      <c r="M151" s="574"/>
      <c r="N151" s="574"/>
      <c r="O151" s="574"/>
      <c r="P151" s="1116" t="s">
        <v>30</v>
      </c>
      <c r="Q151" s="357"/>
      <c r="R151" s="356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  <c r="AT151" s="359"/>
      <c r="AU151" s="359"/>
      <c r="AV151" s="359"/>
      <c r="AW151" s="359"/>
      <c r="AX151" s="359"/>
      <c r="AY151" s="359"/>
      <c r="AZ151" s="359"/>
      <c r="BA151" s="359"/>
      <c r="BB151" s="359"/>
      <c r="BC151" s="357"/>
    </row>
    <row r="152" spans="1:55" s="351" customFormat="1" ht="29.1" customHeight="1">
      <c r="A152" s="992"/>
      <c r="B152" s="989"/>
      <c r="C152" s="540" t="s">
        <v>393</v>
      </c>
      <c r="D152" s="587">
        <v>532111</v>
      </c>
      <c r="E152" s="554"/>
      <c r="F152" s="554"/>
      <c r="G152" s="554">
        <f t="shared" si="7"/>
        <v>30000000</v>
      </c>
      <c r="H152" s="571">
        <v>4</v>
      </c>
      <c r="I152" s="571" t="s">
        <v>394</v>
      </c>
      <c r="J152" s="741">
        <v>7500000</v>
      </c>
      <c r="K152" s="582" t="s">
        <v>27</v>
      </c>
      <c r="L152" s="574"/>
      <c r="M152" s="574"/>
      <c r="N152" s="574"/>
      <c r="O152" s="574"/>
      <c r="P152" s="1116" t="s">
        <v>30</v>
      </c>
      <c r="Q152" s="357"/>
      <c r="R152" s="356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7"/>
    </row>
    <row r="153" spans="1:55" s="351" customFormat="1" ht="29.1" customHeight="1">
      <c r="A153" s="991"/>
      <c r="B153" s="988"/>
      <c r="C153" s="540" t="s">
        <v>401</v>
      </c>
      <c r="D153" s="587">
        <v>532111</v>
      </c>
      <c r="E153" s="554"/>
      <c r="F153" s="554"/>
      <c r="G153" s="554">
        <f t="shared" si="7"/>
        <v>10000000</v>
      </c>
      <c r="H153" s="571">
        <v>1</v>
      </c>
      <c r="I153" s="571" t="s">
        <v>394</v>
      </c>
      <c r="J153" s="741">
        <v>10000000</v>
      </c>
      <c r="K153" s="582" t="s">
        <v>27</v>
      </c>
      <c r="L153" s="574"/>
      <c r="M153" s="574"/>
      <c r="N153" s="574"/>
      <c r="O153" s="574"/>
      <c r="P153" s="1116" t="s">
        <v>30</v>
      </c>
      <c r="Q153" s="357"/>
      <c r="R153" s="356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359"/>
      <c r="AW153" s="359"/>
      <c r="AX153" s="359"/>
      <c r="AY153" s="359"/>
      <c r="AZ153" s="359"/>
      <c r="BA153" s="359"/>
      <c r="BB153" s="359"/>
      <c r="BC153" s="357"/>
    </row>
    <row r="154" spans="1:55" s="351" customFormat="1" ht="9.9499999999999993" hidden="1" customHeight="1">
      <c r="A154" s="509"/>
      <c r="B154" s="542"/>
      <c r="C154" s="546"/>
      <c r="D154" s="587"/>
      <c r="E154" s="554"/>
      <c r="F154" s="554"/>
      <c r="G154" s="554"/>
      <c r="H154" s="571"/>
      <c r="I154" s="571"/>
      <c r="J154" s="572"/>
      <c r="K154" s="582"/>
      <c r="L154" s="571"/>
      <c r="M154" s="571"/>
      <c r="N154" s="571"/>
      <c r="O154" s="571"/>
      <c r="Q154" s="357"/>
      <c r="R154" s="356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/>
      <c r="BA154" s="359"/>
      <c r="BB154" s="359"/>
      <c r="BC154" s="357"/>
    </row>
    <row r="155" spans="1:55" s="696" customFormat="1" ht="29.1" customHeight="1">
      <c r="A155" s="688"/>
      <c r="B155" s="983" t="s">
        <v>457</v>
      </c>
      <c r="C155" s="983"/>
      <c r="D155" s="983"/>
      <c r="E155" s="983"/>
      <c r="F155" s="983"/>
      <c r="G155" s="983"/>
      <c r="H155" s="983"/>
      <c r="I155" s="983"/>
      <c r="J155" s="983"/>
      <c r="K155" s="983"/>
      <c r="L155" s="983"/>
      <c r="M155" s="983"/>
      <c r="N155" s="983"/>
      <c r="O155" s="983"/>
      <c r="P155" s="983"/>
      <c r="Q155" s="703"/>
      <c r="R155" s="704"/>
      <c r="S155" s="686"/>
      <c r="T155" s="686"/>
      <c r="U155" s="686"/>
      <c r="V155" s="686"/>
      <c r="W155" s="686"/>
      <c r="X155" s="686"/>
      <c r="Y155" s="686"/>
      <c r="Z155" s="686"/>
      <c r="AA155" s="686"/>
      <c r="AB155" s="686"/>
      <c r="AC155" s="686"/>
      <c r="AD155" s="686"/>
      <c r="AE155" s="686"/>
      <c r="AF155" s="686"/>
      <c r="AG155" s="686"/>
      <c r="AH155" s="686"/>
      <c r="AI155" s="686"/>
      <c r="AJ155" s="686"/>
      <c r="AK155" s="686"/>
      <c r="AL155" s="686"/>
      <c r="AM155" s="686"/>
      <c r="AN155" s="686"/>
      <c r="AO155" s="686"/>
      <c r="AP155" s="686"/>
      <c r="AQ155" s="686"/>
      <c r="AR155" s="686"/>
      <c r="AS155" s="686"/>
      <c r="AT155" s="686"/>
      <c r="AU155" s="686"/>
      <c r="AV155" s="686"/>
      <c r="AW155" s="686"/>
      <c r="AX155" s="686"/>
      <c r="AY155" s="686"/>
      <c r="AZ155" s="686"/>
      <c r="BA155" s="686"/>
      <c r="BB155" s="686"/>
      <c r="BC155" s="703"/>
    </row>
    <row r="156" spans="1:55" s="351" customFormat="1" ht="29.1" customHeight="1">
      <c r="A156" s="990"/>
      <c r="B156" s="987" t="s">
        <v>75</v>
      </c>
      <c r="C156" s="540" t="s">
        <v>458</v>
      </c>
      <c r="D156" s="587">
        <v>532111</v>
      </c>
      <c r="E156" s="554"/>
      <c r="F156" s="554"/>
      <c r="G156" s="554">
        <f>H156*J156</f>
        <v>100000000</v>
      </c>
      <c r="H156" s="571">
        <v>1</v>
      </c>
      <c r="I156" s="571" t="s">
        <v>394</v>
      </c>
      <c r="J156" s="708">
        <v>100000000</v>
      </c>
      <c r="K156" s="582" t="s">
        <v>27</v>
      </c>
      <c r="L156" s="574"/>
      <c r="M156" s="574"/>
      <c r="N156" s="574"/>
      <c r="O156" s="574"/>
      <c r="P156" s="1116" t="s">
        <v>30</v>
      </c>
      <c r="Q156" s="357"/>
      <c r="R156" s="356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/>
      <c r="BA156" s="359"/>
      <c r="BB156" s="359"/>
      <c r="BC156" s="357"/>
    </row>
    <row r="157" spans="1:55" s="351" customFormat="1" ht="29.1" customHeight="1">
      <c r="A157" s="992"/>
      <c r="B157" s="989"/>
      <c r="C157" s="540" t="s">
        <v>393</v>
      </c>
      <c r="D157" s="587">
        <v>532111</v>
      </c>
      <c r="E157" s="554"/>
      <c r="F157" s="554"/>
      <c r="G157" s="554">
        <f t="shared" ref="G157:G160" si="8">H157*J157</f>
        <v>63000000</v>
      </c>
      <c r="H157" s="571">
        <v>9</v>
      </c>
      <c r="I157" s="571" t="s">
        <v>394</v>
      </c>
      <c r="J157" s="708">
        <v>7000000</v>
      </c>
      <c r="K157" s="582" t="s">
        <v>27</v>
      </c>
      <c r="L157" s="574"/>
      <c r="M157" s="574"/>
      <c r="N157" s="574"/>
      <c r="O157" s="574"/>
      <c r="P157" s="1116" t="s">
        <v>30</v>
      </c>
      <c r="Q157" s="357"/>
      <c r="R157" s="356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57"/>
    </row>
    <row r="158" spans="1:55" s="351" customFormat="1" ht="29.1" customHeight="1">
      <c r="A158" s="992"/>
      <c r="B158" s="989"/>
      <c r="C158" s="540" t="s">
        <v>459</v>
      </c>
      <c r="D158" s="587">
        <v>532111</v>
      </c>
      <c r="E158" s="554"/>
      <c r="F158" s="554"/>
      <c r="G158" s="554">
        <f t="shared" si="8"/>
        <v>7000000</v>
      </c>
      <c r="H158" s="571">
        <v>2</v>
      </c>
      <c r="I158" s="571" t="s">
        <v>394</v>
      </c>
      <c r="J158" s="708">
        <v>3500000</v>
      </c>
      <c r="K158" s="582" t="s">
        <v>27</v>
      </c>
      <c r="L158" s="574"/>
      <c r="M158" s="574"/>
      <c r="N158" s="574"/>
      <c r="O158" s="574"/>
      <c r="P158" s="1116" t="s">
        <v>30</v>
      </c>
      <c r="Q158" s="357"/>
      <c r="R158" s="356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7"/>
    </row>
    <row r="159" spans="1:55" s="351" customFormat="1" ht="29.1" customHeight="1">
      <c r="A159" s="992"/>
      <c r="B159" s="989"/>
      <c r="C159" s="540" t="s">
        <v>396</v>
      </c>
      <c r="D159" s="587">
        <v>532111</v>
      </c>
      <c r="E159" s="554"/>
      <c r="F159" s="554"/>
      <c r="G159" s="554">
        <f t="shared" si="8"/>
        <v>17000000</v>
      </c>
      <c r="H159" s="571">
        <v>2</v>
      </c>
      <c r="I159" s="571" t="s">
        <v>394</v>
      </c>
      <c r="J159" s="708">
        <v>8500000</v>
      </c>
      <c r="K159" s="582" t="s">
        <v>27</v>
      </c>
      <c r="L159" s="574"/>
      <c r="M159" s="574"/>
      <c r="N159" s="574"/>
      <c r="O159" s="574"/>
      <c r="P159" s="1116" t="s">
        <v>30</v>
      </c>
      <c r="Q159" s="357"/>
      <c r="R159" s="356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/>
      <c r="BA159" s="359"/>
      <c r="BB159" s="359"/>
      <c r="BC159" s="357"/>
    </row>
    <row r="160" spans="1:55" s="351" customFormat="1" ht="29.1" customHeight="1">
      <c r="A160" s="991"/>
      <c r="B160" s="988"/>
      <c r="C160" s="540" t="s">
        <v>460</v>
      </c>
      <c r="D160" s="587">
        <v>532111</v>
      </c>
      <c r="E160" s="554"/>
      <c r="F160" s="554"/>
      <c r="G160" s="554">
        <f t="shared" si="8"/>
        <v>2000000</v>
      </c>
      <c r="H160" s="571">
        <v>2</v>
      </c>
      <c r="I160" s="571" t="s">
        <v>394</v>
      </c>
      <c r="J160" s="708">
        <v>1000000</v>
      </c>
      <c r="K160" s="582" t="s">
        <v>27</v>
      </c>
      <c r="L160" s="574"/>
      <c r="M160" s="574"/>
      <c r="N160" s="574"/>
      <c r="O160" s="574"/>
      <c r="P160" s="1116" t="s">
        <v>30</v>
      </c>
      <c r="Q160" s="357"/>
      <c r="R160" s="356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59"/>
      <c r="BB160" s="359"/>
      <c r="BC160" s="357"/>
    </row>
    <row r="161" spans="1:55" s="696" customFormat="1" ht="29.1" customHeight="1">
      <c r="A161" s="688"/>
      <c r="B161" s="983" t="s">
        <v>462</v>
      </c>
      <c r="C161" s="983"/>
      <c r="D161" s="983"/>
      <c r="E161" s="983"/>
      <c r="F161" s="983"/>
      <c r="G161" s="983"/>
      <c r="H161" s="983"/>
      <c r="I161" s="983"/>
      <c r="J161" s="983"/>
      <c r="K161" s="983"/>
      <c r="L161" s="983"/>
      <c r="M161" s="983"/>
      <c r="N161" s="983"/>
      <c r="O161" s="983"/>
      <c r="P161" s="983"/>
      <c r="Q161" s="703"/>
      <c r="R161" s="704"/>
      <c r="S161" s="686"/>
      <c r="T161" s="686"/>
      <c r="U161" s="686"/>
      <c r="V161" s="686"/>
      <c r="W161" s="686"/>
      <c r="X161" s="686"/>
      <c r="Y161" s="686"/>
      <c r="Z161" s="686"/>
      <c r="AA161" s="686"/>
      <c r="AB161" s="686"/>
      <c r="AC161" s="686"/>
      <c r="AD161" s="686"/>
      <c r="AE161" s="686"/>
      <c r="AF161" s="686"/>
      <c r="AG161" s="686"/>
      <c r="AH161" s="686"/>
      <c r="AI161" s="686"/>
      <c r="AJ161" s="686"/>
      <c r="AK161" s="686"/>
      <c r="AL161" s="686"/>
      <c r="AM161" s="686"/>
      <c r="AN161" s="686"/>
      <c r="AO161" s="686"/>
      <c r="AP161" s="686"/>
      <c r="AQ161" s="686"/>
      <c r="AR161" s="686"/>
      <c r="AS161" s="686"/>
      <c r="AT161" s="686"/>
      <c r="AU161" s="686"/>
      <c r="AV161" s="686"/>
      <c r="AW161" s="686"/>
      <c r="AX161" s="686"/>
      <c r="AY161" s="686"/>
      <c r="AZ161" s="686"/>
      <c r="BA161" s="686"/>
      <c r="BB161" s="686"/>
      <c r="BC161" s="703"/>
    </row>
    <row r="162" spans="1:55" s="351" customFormat="1" ht="29.1" customHeight="1">
      <c r="A162" s="993"/>
      <c r="B162" s="987" t="s">
        <v>75</v>
      </c>
      <c r="C162" s="540" t="s">
        <v>393</v>
      </c>
      <c r="D162" s="587">
        <v>532111</v>
      </c>
      <c r="E162" s="554"/>
      <c r="F162" s="554"/>
      <c r="G162" s="554">
        <f>H162*J162</f>
        <v>22500000</v>
      </c>
      <c r="H162" s="571">
        <v>3</v>
      </c>
      <c r="I162" s="571" t="s">
        <v>394</v>
      </c>
      <c r="J162" s="708">
        <v>7500000</v>
      </c>
      <c r="K162" s="582" t="s">
        <v>27</v>
      </c>
      <c r="L162" s="574"/>
      <c r="M162" s="574"/>
      <c r="N162" s="574"/>
      <c r="O162" s="574"/>
      <c r="P162" s="1116" t="s">
        <v>30</v>
      </c>
      <c r="Q162" s="357"/>
      <c r="R162" s="356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7"/>
    </row>
    <row r="163" spans="1:55" s="351" customFormat="1" ht="29.1" customHeight="1">
      <c r="A163" s="994"/>
      <c r="B163" s="988"/>
      <c r="C163" s="540" t="s">
        <v>395</v>
      </c>
      <c r="D163" s="587">
        <v>532111</v>
      </c>
      <c r="E163" s="554"/>
      <c r="F163" s="554"/>
      <c r="G163" s="554">
        <f>H163*J163</f>
        <v>4500000</v>
      </c>
      <c r="H163" s="571">
        <v>3</v>
      </c>
      <c r="I163" s="571" t="s">
        <v>394</v>
      </c>
      <c r="J163" s="708">
        <v>1500000</v>
      </c>
      <c r="K163" s="582" t="s">
        <v>27</v>
      </c>
      <c r="L163" s="574"/>
      <c r="M163" s="574"/>
      <c r="N163" s="574"/>
      <c r="O163" s="574"/>
      <c r="P163" s="1116" t="s">
        <v>30</v>
      </c>
      <c r="Q163" s="357"/>
      <c r="R163" s="356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359"/>
      <c r="AW163" s="359"/>
      <c r="AX163" s="359"/>
      <c r="AY163" s="359"/>
      <c r="AZ163" s="359"/>
      <c r="BA163" s="359"/>
      <c r="BB163" s="359"/>
      <c r="BC163" s="357"/>
    </row>
    <row r="164" spans="1:55" s="696" customFormat="1" ht="29.1" customHeight="1">
      <c r="A164" s="688"/>
      <c r="B164" s="983" t="s">
        <v>464</v>
      </c>
      <c r="C164" s="983"/>
      <c r="D164" s="983"/>
      <c r="E164" s="983"/>
      <c r="F164" s="983"/>
      <c r="G164" s="983"/>
      <c r="H164" s="983"/>
      <c r="I164" s="983"/>
      <c r="J164" s="983"/>
      <c r="K164" s="983"/>
      <c r="L164" s="983"/>
      <c r="M164" s="983"/>
      <c r="N164" s="983"/>
      <c r="O164" s="983"/>
      <c r="P164" s="983"/>
      <c r="Q164" s="703"/>
      <c r="R164" s="704"/>
      <c r="S164" s="686"/>
      <c r="T164" s="686"/>
      <c r="U164" s="686"/>
      <c r="V164" s="686"/>
      <c r="W164" s="686"/>
      <c r="X164" s="686"/>
      <c r="Y164" s="686"/>
      <c r="Z164" s="686"/>
      <c r="AA164" s="686"/>
      <c r="AB164" s="686"/>
      <c r="AC164" s="686"/>
      <c r="AD164" s="686"/>
      <c r="AE164" s="686"/>
      <c r="AF164" s="686"/>
      <c r="AG164" s="686"/>
      <c r="AH164" s="686"/>
      <c r="AI164" s="686"/>
      <c r="AJ164" s="686"/>
      <c r="AK164" s="686"/>
      <c r="AL164" s="686"/>
      <c r="AM164" s="686"/>
      <c r="AN164" s="686"/>
      <c r="AO164" s="686"/>
      <c r="AP164" s="686"/>
      <c r="AQ164" s="686"/>
      <c r="AR164" s="686"/>
      <c r="AS164" s="686"/>
      <c r="AT164" s="686"/>
      <c r="AU164" s="686"/>
      <c r="AV164" s="686"/>
      <c r="AW164" s="686"/>
      <c r="AX164" s="686"/>
      <c r="AY164" s="686"/>
      <c r="AZ164" s="686"/>
      <c r="BA164" s="686"/>
      <c r="BB164" s="686"/>
      <c r="BC164" s="703"/>
    </row>
    <row r="165" spans="1:55" s="351" customFormat="1" ht="29.1" customHeight="1">
      <c r="A165" s="993"/>
      <c r="B165" s="987" t="s">
        <v>75</v>
      </c>
      <c r="C165" s="540" t="s">
        <v>393</v>
      </c>
      <c r="D165" s="587">
        <v>532111</v>
      </c>
      <c r="E165" s="554"/>
      <c r="F165" s="554"/>
      <c r="G165" s="554">
        <f>H165*J165</f>
        <v>15000000</v>
      </c>
      <c r="H165" s="571">
        <v>2</v>
      </c>
      <c r="I165" s="571" t="s">
        <v>394</v>
      </c>
      <c r="J165" s="708">
        <v>7500000</v>
      </c>
      <c r="K165" s="582" t="s">
        <v>27</v>
      </c>
      <c r="L165" s="574"/>
      <c r="M165" s="574"/>
      <c r="N165" s="574"/>
      <c r="O165" s="574"/>
      <c r="P165" s="1116" t="s">
        <v>30</v>
      </c>
      <c r="Q165" s="357"/>
      <c r="R165" s="356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359"/>
      <c r="BC165" s="357"/>
    </row>
    <row r="166" spans="1:55" s="351" customFormat="1" ht="29.1" customHeight="1">
      <c r="A166" s="995"/>
      <c r="B166" s="989"/>
      <c r="C166" s="540" t="s">
        <v>395</v>
      </c>
      <c r="D166" s="587"/>
      <c r="E166" s="554"/>
      <c r="F166" s="554"/>
      <c r="G166" s="554">
        <f t="shared" ref="G166:G177" si="9">H166*J166</f>
        <v>3000000</v>
      </c>
      <c r="H166" s="571">
        <v>2</v>
      </c>
      <c r="I166" s="571" t="s">
        <v>394</v>
      </c>
      <c r="J166" s="708">
        <v>1500000</v>
      </c>
      <c r="K166" s="582" t="s">
        <v>27</v>
      </c>
      <c r="L166" s="574"/>
      <c r="M166" s="574"/>
      <c r="N166" s="574"/>
      <c r="O166" s="574"/>
      <c r="P166" s="1116" t="s">
        <v>30</v>
      </c>
      <c r="Q166" s="357"/>
      <c r="R166" s="356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  <c r="BA166" s="359"/>
      <c r="BB166" s="359"/>
      <c r="BC166" s="357"/>
    </row>
    <row r="167" spans="1:55" s="351" customFormat="1" ht="29.1" customHeight="1">
      <c r="A167" s="994"/>
      <c r="B167" s="988"/>
      <c r="C167" s="540" t="s">
        <v>465</v>
      </c>
      <c r="D167" s="587"/>
      <c r="E167" s="554"/>
      <c r="F167" s="554"/>
      <c r="G167" s="554">
        <f t="shared" si="9"/>
        <v>20000000</v>
      </c>
      <c r="H167" s="571">
        <v>1</v>
      </c>
      <c r="I167" s="571" t="s">
        <v>29</v>
      </c>
      <c r="J167" s="708">
        <v>20000000</v>
      </c>
      <c r="K167" s="582" t="s">
        <v>27</v>
      </c>
      <c r="L167" s="574"/>
      <c r="M167" s="574"/>
      <c r="N167" s="574"/>
      <c r="O167" s="574"/>
      <c r="P167" s="1116" t="s">
        <v>30</v>
      </c>
      <c r="Q167" s="357"/>
      <c r="R167" s="356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359"/>
      <c r="AW167" s="359"/>
      <c r="AX167" s="359"/>
      <c r="AY167" s="359"/>
      <c r="AZ167" s="359"/>
      <c r="BA167" s="359"/>
      <c r="BB167" s="359"/>
      <c r="BC167" s="357"/>
    </row>
    <row r="168" spans="1:55" s="696" customFormat="1" ht="27.75" hidden="1" customHeight="1">
      <c r="A168" s="688"/>
      <c r="B168" s="983" t="s">
        <v>509</v>
      </c>
      <c r="C168" s="983"/>
      <c r="D168" s="983"/>
      <c r="E168" s="983"/>
      <c r="F168" s="983"/>
      <c r="G168" s="983"/>
      <c r="H168" s="983"/>
      <c r="I168" s="983"/>
      <c r="J168" s="983"/>
      <c r="K168" s="983"/>
      <c r="L168" s="983"/>
      <c r="M168" s="983"/>
      <c r="N168" s="983"/>
      <c r="O168" s="983"/>
      <c r="P168" s="983"/>
      <c r="Q168" s="703"/>
      <c r="R168" s="704"/>
      <c r="S168" s="686"/>
      <c r="T168" s="686"/>
      <c r="U168" s="686"/>
      <c r="V168" s="686"/>
      <c r="W168" s="686"/>
      <c r="X168" s="686"/>
      <c r="Y168" s="686"/>
      <c r="Z168" s="686"/>
      <c r="AA168" s="686"/>
      <c r="AB168" s="686"/>
      <c r="AC168" s="686"/>
      <c r="AD168" s="686"/>
      <c r="AE168" s="686"/>
      <c r="AF168" s="686"/>
      <c r="AG168" s="686"/>
      <c r="AH168" s="686"/>
      <c r="AI168" s="686"/>
      <c r="AJ168" s="686"/>
      <c r="AK168" s="686"/>
      <c r="AL168" s="686"/>
      <c r="AM168" s="686"/>
      <c r="AN168" s="686"/>
      <c r="AO168" s="686"/>
      <c r="AP168" s="686"/>
      <c r="AQ168" s="686"/>
      <c r="AR168" s="686"/>
      <c r="AS168" s="686"/>
      <c r="AT168" s="686"/>
      <c r="AU168" s="686"/>
      <c r="AV168" s="686"/>
      <c r="AW168" s="686"/>
      <c r="AX168" s="686"/>
      <c r="AY168" s="686"/>
      <c r="AZ168" s="686"/>
      <c r="BA168" s="686"/>
      <c r="BB168" s="686"/>
      <c r="BC168" s="703"/>
    </row>
    <row r="169" spans="1:55" s="351" customFormat="1" ht="29.1" customHeight="1">
      <c r="A169" s="990"/>
      <c r="B169" s="987" t="s">
        <v>75</v>
      </c>
      <c r="C169" s="540" t="s">
        <v>510</v>
      </c>
      <c r="D169" s="587">
        <v>532111</v>
      </c>
      <c r="E169" s="554"/>
      <c r="F169" s="554"/>
      <c r="G169" s="554">
        <f>H169*J169</f>
        <v>35000000</v>
      </c>
      <c r="H169" s="571">
        <v>1</v>
      </c>
      <c r="I169" s="571" t="s">
        <v>29</v>
      </c>
      <c r="J169" s="708">
        <v>35000000</v>
      </c>
      <c r="K169" s="582" t="s">
        <v>27</v>
      </c>
      <c r="L169" s="574"/>
      <c r="M169" s="574"/>
      <c r="N169" s="574"/>
      <c r="O169" s="574"/>
      <c r="P169" s="1116" t="s">
        <v>30</v>
      </c>
      <c r="Q169" s="357"/>
      <c r="R169" s="356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/>
      <c r="BA169" s="359"/>
      <c r="BB169" s="359"/>
      <c r="BC169" s="357"/>
    </row>
    <row r="170" spans="1:55" s="351" customFormat="1" ht="29.1" customHeight="1">
      <c r="A170" s="992"/>
      <c r="B170" s="989"/>
      <c r="C170" s="540" t="s">
        <v>511</v>
      </c>
      <c r="D170" s="587">
        <v>532111</v>
      </c>
      <c r="E170" s="554"/>
      <c r="F170" s="554"/>
      <c r="G170" s="554">
        <f t="shared" ref="G170:G175" si="10">H170*J170</f>
        <v>15000000</v>
      </c>
      <c r="H170" s="571">
        <v>1</v>
      </c>
      <c r="I170" s="571" t="s">
        <v>394</v>
      </c>
      <c r="J170" s="708">
        <v>15000000</v>
      </c>
      <c r="K170" s="582" t="s">
        <v>27</v>
      </c>
      <c r="L170" s="574"/>
      <c r="M170" s="574"/>
      <c r="N170" s="574"/>
      <c r="O170" s="574"/>
      <c r="P170" s="1116" t="s">
        <v>30</v>
      </c>
      <c r="Q170" s="357"/>
      <c r="R170" s="356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/>
      <c r="BA170" s="359"/>
      <c r="BB170" s="359"/>
      <c r="BC170" s="357"/>
    </row>
    <row r="171" spans="1:55" s="351" customFormat="1" ht="29.1" customHeight="1">
      <c r="A171" s="992"/>
      <c r="B171" s="989"/>
      <c r="C171" s="540" t="s">
        <v>512</v>
      </c>
      <c r="D171" s="587">
        <v>532111</v>
      </c>
      <c r="E171" s="554"/>
      <c r="F171" s="554"/>
      <c r="G171" s="554">
        <f t="shared" si="10"/>
        <v>45000000</v>
      </c>
      <c r="H171" s="571">
        <v>1</v>
      </c>
      <c r="I171" s="571" t="s">
        <v>29</v>
      </c>
      <c r="J171" s="708">
        <v>45000000</v>
      </c>
      <c r="K171" s="582" t="s">
        <v>27</v>
      </c>
      <c r="L171" s="574"/>
      <c r="M171" s="574"/>
      <c r="N171" s="574"/>
      <c r="O171" s="574"/>
      <c r="P171" s="1116" t="s">
        <v>30</v>
      </c>
      <c r="Q171" s="357"/>
      <c r="R171" s="356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7"/>
    </row>
    <row r="172" spans="1:55" s="351" customFormat="1" ht="29.1" customHeight="1">
      <c r="A172" s="992"/>
      <c r="B172" s="989"/>
      <c r="C172" s="540" t="s">
        <v>513</v>
      </c>
      <c r="D172" s="587">
        <v>532111</v>
      </c>
      <c r="E172" s="554"/>
      <c r="F172" s="554"/>
      <c r="G172" s="554">
        <f t="shared" si="10"/>
        <v>25000000</v>
      </c>
      <c r="H172" s="571">
        <v>1</v>
      </c>
      <c r="I172" s="571" t="s">
        <v>394</v>
      </c>
      <c r="J172" s="708">
        <v>25000000</v>
      </c>
      <c r="K172" s="582" t="s">
        <v>27</v>
      </c>
      <c r="L172" s="574"/>
      <c r="M172" s="574"/>
      <c r="N172" s="574"/>
      <c r="O172" s="574"/>
      <c r="P172" s="1116" t="s">
        <v>30</v>
      </c>
      <c r="Q172" s="357"/>
      <c r="R172" s="356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  <c r="AT172" s="359"/>
      <c r="AU172" s="359"/>
      <c r="AV172" s="359"/>
      <c r="AW172" s="359"/>
      <c r="AX172" s="359"/>
      <c r="AY172" s="359"/>
      <c r="AZ172" s="359"/>
      <c r="BA172" s="359"/>
      <c r="BB172" s="359"/>
      <c r="BC172" s="357"/>
    </row>
    <row r="173" spans="1:55" s="351" customFormat="1" ht="29.1" customHeight="1">
      <c r="A173" s="992"/>
      <c r="B173" s="989"/>
      <c r="C173" s="540" t="s">
        <v>514</v>
      </c>
      <c r="D173" s="587">
        <v>532111</v>
      </c>
      <c r="E173" s="554"/>
      <c r="F173" s="554"/>
      <c r="G173" s="554">
        <f t="shared" si="10"/>
        <v>25000000</v>
      </c>
      <c r="H173" s="571">
        <v>1</v>
      </c>
      <c r="I173" s="571" t="s">
        <v>29</v>
      </c>
      <c r="J173" s="708">
        <v>25000000</v>
      </c>
      <c r="K173" s="582" t="s">
        <v>27</v>
      </c>
      <c r="L173" s="574"/>
      <c r="M173" s="574"/>
      <c r="N173" s="574"/>
      <c r="O173" s="574"/>
      <c r="P173" s="1116" t="s">
        <v>30</v>
      </c>
      <c r="Q173" s="357"/>
      <c r="R173" s="356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7"/>
    </row>
    <row r="174" spans="1:55" s="351" customFormat="1" ht="29.1" customHeight="1">
      <c r="A174" s="992"/>
      <c r="B174" s="989"/>
      <c r="C174" s="540" t="s">
        <v>515</v>
      </c>
      <c r="D174" s="587">
        <v>532111</v>
      </c>
      <c r="E174" s="554"/>
      <c r="F174" s="554"/>
      <c r="G174" s="554">
        <f t="shared" si="10"/>
        <v>27000000</v>
      </c>
      <c r="H174" s="571">
        <v>3</v>
      </c>
      <c r="I174" s="571" t="s">
        <v>394</v>
      </c>
      <c r="J174" s="708">
        <v>9000000</v>
      </c>
      <c r="K174" s="582" t="s">
        <v>27</v>
      </c>
      <c r="L174" s="574"/>
      <c r="M174" s="574"/>
      <c r="N174" s="574"/>
      <c r="O174" s="574"/>
      <c r="P174" s="1116" t="s">
        <v>30</v>
      </c>
      <c r="Q174" s="357"/>
      <c r="R174" s="356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7"/>
    </row>
    <row r="175" spans="1:55" s="351" customFormat="1" ht="29.1" customHeight="1">
      <c r="A175" s="991"/>
      <c r="B175" s="988"/>
      <c r="C175" s="540" t="s">
        <v>516</v>
      </c>
      <c r="D175" s="587">
        <v>532111</v>
      </c>
      <c r="E175" s="554"/>
      <c r="F175" s="554"/>
      <c r="G175" s="554">
        <f t="shared" si="10"/>
        <v>30000000</v>
      </c>
      <c r="H175" s="571">
        <v>6</v>
      </c>
      <c r="I175" s="571" t="s">
        <v>394</v>
      </c>
      <c r="J175" s="708">
        <v>5000000</v>
      </c>
      <c r="K175" s="582" t="s">
        <v>27</v>
      </c>
      <c r="L175" s="574"/>
      <c r="M175" s="574"/>
      <c r="N175" s="574"/>
      <c r="O175" s="574"/>
      <c r="P175" s="1116" t="s">
        <v>30</v>
      </c>
      <c r="Q175" s="357"/>
      <c r="R175" s="356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  <c r="AT175" s="359"/>
      <c r="AU175" s="359"/>
      <c r="AV175" s="359"/>
      <c r="AW175" s="359"/>
      <c r="AX175" s="359"/>
      <c r="AY175" s="359"/>
      <c r="AZ175" s="359"/>
      <c r="BA175" s="359"/>
      <c r="BB175" s="359"/>
      <c r="BC175" s="357"/>
    </row>
    <row r="176" spans="1:55" s="696" customFormat="1" ht="29.1" customHeight="1">
      <c r="A176" s="688"/>
      <c r="B176" s="983" t="s">
        <v>467</v>
      </c>
      <c r="C176" s="983"/>
      <c r="D176" s="983"/>
      <c r="E176" s="983"/>
      <c r="F176" s="983"/>
      <c r="G176" s="983"/>
      <c r="H176" s="983"/>
      <c r="I176" s="983"/>
      <c r="J176" s="983"/>
      <c r="K176" s="983"/>
      <c r="L176" s="983"/>
      <c r="M176" s="983"/>
      <c r="N176" s="983"/>
      <c r="O176" s="983"/>
      <c r="P176" s="983"/>
      <c r="Q176" s="703"/>
      <c r="R176" s="704"/>
      <c r="S176" s="686"/>
      <c r="T176" s="686"/>
      <c r="U176" s="686"/>
      <c r="V176" s="686"/>
      <c r="W176" s="686"/>
      <c r="X176" s="686"/>
      <c r="Y176" s="686"/>
      <c r="Z176" s="686"/>
      <c r="AA176" s="686"/>
      <c r="AB176" s="686"/>
      <c r="AC176" s="686"/>
      <c r="AD176" s="686"/>
      <c r="AE176" s="686"/>
      <c r="AF176" s="686"/>
      <c r="AG176" s="686"/>
      <c r="AH176" s="686"/>
      <c r="AI176" s="686"/>
      <c r="AJ176" s="686"/>
      <c r="AK176" s="686"/>
      <c r="AL176" s="686"/>
      <c r="AM176" s="686"/>
      <c r="AN176" s="686"/>
      <c r="AO176" s="686"/>
      <c r="AP176" s="686"/>
      <c r="AQ176" s="686"/>
      <c r="AR176" s="686"/>
      <c r="AS176" s="686"/>
      <c r="AT176" s="686"/>
      <c r="AU176" s="686"/>
      <c r="AV176" s="686"/>
      <c r="AW176" s="686"/>
      <c r="AX176" s="686"/>
      <c r="AY176" s="686"/>
      <c r="AZ176" s="686"/>
      <c r="BA176" s="686"/>
      <c r="BB176" s="686"/>
      <c r="BC176" s="703"/>
    </row>
    <row r="177" spans="1:72" s="351" customFormat="1" ht="29.1" customHeight="1">
      <c r="A177" s="509"/>
      <c r="B177" s="541" t="s">
        <v>75</v>
      </c>
      <c r="C177" s="540" t="s">
        <v>468</v>
      </c>
      <c r="D177" s="587">
        <v>532111</v>
      </c>
      <c r="E177" s="554"/>
      <c r="F177" s="554"/>
      <c r="G177" s="554">
        <f t="shared" si="9"/>
        <v>30000000</v>
      </c>
      <c r="H177" s="571">
        <v>1</v>
      </c>
      <c r="I177" s="571" t="s">
        <v>29</v>
      </c>
      <c r="J177" s="710">
        <v>30000000</v>
      </c>
      <c r="K177" s="582" t="s">
        <v>27</v>
      </c>
      <c r="L177" s="574"/>
      <c r="M177" s="574"/>
      <c r="N177" s="574"/>
      <c r="O177" s="574"/>
      <c r="P177" s="1116" t="s">
        <v>30</v>
      </c>
      <c r="Q177" s="357"/>
      <c r="R177" s="356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7"/>
    </row>
    <row r="178" spans="1:72" s="696" customFormat="1" ht="29.1" customHeight="1">
      <c r="A178" s="997" t="s">
        <v>1024</v>
      </c>
      <c r="B178" s="998"/>
      <c r="C178" s="998"/>
      <c r="D178" s="998"/>
      <c r="E178" s="998"/>
      <c r="F178" s="998"/>
      <c r="G178" s="998"/>
      <c r="H178" s="998"/>
      <c r="I178" s="998"/>
      <c r="J178" s="998"/>
      <c r="K178" s="998"/>
      <c r="L178" s="998"/>
      <c r="M178" s="998"/>
      <c r="N178" s="998"/>
      <c r="O178" s="998"/>
      <c r="P178" s="999"/>
      <c r="Q178" s="703"/>
      <c r="R178" s="704"/>
      <c r="S178" s="686"/>
      <c r="T178" s="686"/>
      <c r="U178" s="686"/>
      <c r="V178" s="686"/>
      <c r="W178" s="686"/>
      <c r="X178" s="686"/>
      <c r="Y178" s="686"/>
      <c r="Z178" s="686"/>
      <c r="AA178" s="686"/>
      <c r="AB178" s="686"/>
      <c r="AC178" s="686"/>
      <c r="AD178" s="686"/>
      <c r="AE178" s="686"/>
      <c r="AF178" s="686"/>
      <c r="AG178" s="686"/>
      <c r="AH178" s="686"/>
      <c r="AI178" s="686"/>
      <c r="AJ178" s="686"/>
      <c r="AK178" s="686"/>
      <c r="AL178" s="686"/>
      <c r="AM178" s="686"/>
      <c r="AN178" s="686"/>
      <c r="AO178" s="686"/>
      <c r="AP178" s="686"/>
      <c r="AQ178" s="686"/>
      <c r="AR178" s="686"/>
      <c r="AS178" s="686"/>
      <c r="AT178" s="686"/>
      <c r="AU178" s="686"/>
      <c r="AV178" s="686"/>
      <c r="AW178" s="686"/>
      <c r="AX178" s="686"/>
      <c r="AY178" s="686"/>
      <c r="AZ178" s="686"/>
      <c r="BA178" s="686"/>
      <c r="BB178" s="686"/>
      <c r="BC178" s="703"/>
    </row>
    <row r="179" spans="1:72" s="351" customFormat="1" ht="29.1" customHeight="1">
      <c r="A179" s="509"/>
      <c r="B179" s="541" t="s">
        <v>75</v>
      </c>
      <c r="C179" s="540" t="s">
        <v>395</v>
      </c>
      <c r="D179" s="587">
        <v>532111</v>
      </c>
      <c r="E179" s="554"/>
      <c r="F179" s="554"/>
      <c r="G179" s="554">
        <f t="shared" ref="G179:G185" si="11">H179*J179</f>
        <v>7550000</v>
      </c>
      <c r="H179" s="571">
        <v>2</v>
      </c>
      <c r="I179" s="571" t="s">
        <v>394</v>
      </c>
      <c r="J179" s="708">
        <v>3775000</v>
      </c>
      <c r="K179" s="582" t="s">
        <v>27</v>
      </c>
      <c r="L179" s="574"/>
      <c r="M179" s="574"/>
      <c r="N179" s="574"/>
      <c r="O179" s="574"/>
      <c r="P179" s="1116" t="s">
        <v>30</v>
      </c>
      <c r="Q179" s="357"/>
      <c r="R179" s="356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359"/>
      <c r="AW179" s="359"/>
      <c r="AX179" s="359"/>
      <c r="AY179" s="359"/>
      <c r="AZ179" s="359"/>
      <c r="BA179" s="359"/>
      <c r="BB179" s="359"/>
      <c r="BC179" s="357"/>
    </row>
    <row r="180" spans="1:72" s="351" customFormat="1" ht="29.1" customHeight="1">
      <c r="A180" s="509"/>
      <c r="B180" s="541"/>
      <c r="C180" s="540" t="s">
        <v>423</v>
      </c>
      <c r="D180" s="587">
        <v>532111</v>
      </c>
      <c r="E180" s="554"/>
      <c r="F180" s="554"/>
      <c r="G180" s="554">
        <f t="shared" si="11"/>
        <v>4050000</v>
      </c>
      <c r="H180" s="571">
        <v>1</v>
      </c>
      <c r="I180" s="571" t="s">
        <v>394</v>
      </c>
      <c r="J180" s="708">
        <v>4050000</v>
      </c>
      <c r="K180" s="582" t="s">
        <v>27</v>
      </c>
      <c r="L180" s="574"/>
      <c r="M180" s="574"/>
      <c r="N180" s="574"/>
      <c r="O180" s="574"/>
      <c r="P180" s="1116" t="s">
        <v>30</v>
      </c>
      <c r="Q180" s="357"/>
      <c r="R180" s="356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359"/>
      <c r="AW180" s="359"/>
      <c r="AX180" s="359"/>
      <c r="AY180" s="359"/>
      <c r="AZ180" s="359"/>
      <c r="BA180" s="359"/>
      <c r="BB180" s="359"/>
      <c r="BC180" s="357"/>
    </row>
    <row r="181" spans="1:72" s="351" customFormat="1" ht="29.1" customHeight="1">
      <c r="A181" s="509"/>
      <c r="B181" s="542"/>
      <c r="C181" s="540" t="s">
        <v>424</v>
      </c>
      <c r="D181" s="587">
        <v>532111</v>
      </c>
      <c r="E181" s="554"/>
      <c r="F181" s="554"/>
      <c r="G181" s="554">
        <f t="shared" si="11"/>
        <v>3245000</v>
      </c>
      <c r="H181" s="571">
        <v>1</v>
      </c>
      <c r="I181" s="571" t="s">
        <v>394</v>
      </c>
      <c r="J181" s="708">
        <v>3245000</v>
      </c>
      <c r="K181" s="582" t="s">
        <v>27</v>
      </c>
      <c r="L181" s="574"/>
      <c r="M181" s="574"/>
      <c r="N181" s="574"/>
      <c r="O181" s="574"/>
      <c r="P181" s="1116" t="s">
        <v>30</v>
      </c>
      <c r="Q181" s="357"/>
      <c r="R181" s="356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359"/>
      <c r="AW181" s="359"/>
      <c r="AX181" s="359"/>
      <c r="AY181" s="359"/>
      <c r="AZ181" s="359"/>
      <c r="BA181" s="359"/>
      <c r="BB181" s="359"/>
      <c r="BC181" s="357"/>
    </row>
    <row r="182" spans="1:72" s="351" customFormat="1" ht="29.1" customHeight="1">
      <c r="A182" s="509"/>
      <c r="B182" s="542"/>
      <c r="C182" s="540" t="s">
        <v>425</v>
      </c>
      <c r="D182" s="587">
        <v>532111</v>
      </c>
      <c r="E182" s="554"/>
      <c r="F182" s="554"/>
      <c r="G182" s="554">
        <f t="shared" si="11"/>
        <v>4999000</v>
      </c>
      <c r="H182" s="571">
        <v>1</v>
      </c>
      <c r="I182" s="571" t="s">
        <v>394</v>
      </c>
      <c r="J182" s="708">
        <v>4999000</v>
      </c>
      <c r="K182" s="582" t="s">
        <v>27</v>
      </c>
      <c r="L182" s="574"/>
      <c r="M182" s="574"/>
      <c r="N182" s="574"/>
      <c r="O182" s="574"/>
      <c r="P182" s="1116" t="s">
        <v>30</v>
      </c>
      <c r="Q182" s="357"/>
      <c r="R182" s="356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359"/>
      <c r="AW182" s="359"/>
      <c r="AX182" s="359"/>
      <c r="AY182" s="359"/>
      <c r="AZ182" s="359"/>
      <c r="BA182" s="359"/>
      <c r="BB182" s="359"/>
      <c r="BC182" s="357"/>
    </row>
    <row r="183" spans="1:72" s="351" customFormat="1" ht="29.1" customHeight="1">
      <c r="A183" s="509"/>
      <c r="B183" s="542"/>
      <c r="C183" s="540" t="s">
        <v>393</v>
      </c>
      <c r="D183" s="587">
        <v>532111</v>
      </c>
      <c r="E183" s="554"/>
      <c r="F183" s="554"/>
      <c r="G183" s="554">
        <f t="shared" si="11"/>
        <v>8400000</v>
      </c>
      <c r="H183" s="571">
        <v>2</v>
      </c>
      <c r="I183" s="571" t="s">
        <v>394</v>
      </c>
      <c r="J183" s="708">
        <v>4200000</v>
      </c>
      <c r="K183" s="582" t="s">
        <v>27</v>
      </c>
      <c r="L183" s="574"/>
      <c r="M183" s="574"/>
      <c r="N183" s="574"/>
      <c r="O183" s="574"/>
      <c r="P183" s="1116" t="s">
        <v>30</v>
      </c>
      <c r="Q183" s="357"/>
      <c r="R183" s="356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  <c r="AT183" s="359"/>
      <c r="AU183" s="359"/>
      <c r="AV183" s="359"/>
      <c r="AW183" s="359"/>
      <c r="AX183" s="359"/>
      <c r="AY183" s="359"/>
      <c r="AZ183" s="359"/>
      <c r="BA183" s="359"/>
      <c r="BB183" s="359"/>
      <c r="BC183" s="357"/>
    </row>
    <row r="184" spans="1:72" s="351" customFormat="1" ht="9.9499999999999993" hidden="1" customHeight="1">
      <c r="A184" s="688"/>
      <c r="B184" s="862" t="s">
        <v>709</v>
      </c>
      <c r="C184" s="750"/>
      <c r="D184" s="700"/>
      <c r="E184" s="701"/>
      <c r="F184" s="701"/>
      <c r="G184" s="701"/>
      <c r="H184" s="695"/>
      <c r="I184" s="695"/>
      <c r="J184" s="752"/>
      <c r="K184" s="698"/>
      <c r="L184" s="706"/>
      <c r="M184" s="706"/>
      <c r="N184" s="706"/>
      <c r="O184" s="706"/>
      <c r="P184" s="696"/>
      <c r="Q184" s="357"/>
      <c r="R184" s="356"/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  <c r="AM184" s="359"/>
      <c r="AN184" s="359"/>
      <c r="AO184" s="359"/>
      <c r="AP184" s="359"/>
      <c r="AQ184" s="359"/>
      <c r="AR184" s="359"/>
      <c r="AS184" s="359"/>
      <c r="AT184" s="359"/>
      <c r="AU184" s="359"/>
      <c r="AV184" s="359"/>
      <c r="AW184" s="359"/>
      <c r="AX184" s="359"/>
      <c r="AY184" s="359"/>
      <c r="AZ184" s="359"/>
      <c r="BA184" s="359"/>
      <c r="BB184" s="359"/>
      <c r="BC184" s="357"/>
    </row>
    <row r="185" spans="1:72" s="746" customFormat="1" ht="9.9499999999999993" hidden="1" customHeight="1">
      <c r="A185" s="510"/>
      <c r="B185" s="496" t="s">
        <v>196</v>
      </c>
      <c r="C185" s="849" t="s">
        <v>872</v>
      </c>
      <c r="D185" s="591">
        <v>525119</v>
      </c>
      <c r="E185" s="576"/>
      <c r="F185" s="576"/>
      <c r="G185" s="585">
        <f t="shared" si="11"/>
        <v>375000000</v>
      </c>
      <c r="H185" s="538">
        <v>3000</v>
      </c>
      <c r="I185" s="538" t="s">
        <v>188</v>
      </c>
      <c r="J185" s="847">
        <v>125000</v>
      </c>
      <c r="K185" s="583" t="s">
        <v>76</v>
      </c>
      <c r="L185" s="850"/>
      <c r="M185" s="850"/>
      <c r="N185" s="850"/>
      <c r="O185" s="850"/>
      <c r="P185" s="494"/>
      <c r="Q185" s="747"/>
      <c r="R185" s="748"/>
      <c r="S185" s="749"/>
      <c r="T185" s="749"/>
      <c r="U185" s="749"/>
      <c r="V185" s="749"/>
      <c r="W185" s="749"/>
      <c r="X185" s="749"/>
      <c r="Y185" s="749"/>
      <c r="Z185" s="749"/>
      <c r="AA185" s="749"/>
      <c r="AB185" s="749"/>
      <c r="AC185" s="749"/>
      <c r="AD185" s="749"/>
      <c r="AE185" s="749"/>
      <c r="AF185" s="749"/>
      <c r="AG185" s="749"/>
      <c r="AH185" s="749"/>
      <c r="AI185" s="749"/>
      <c r="AJ185" s="749"/>
      <c r="AK185" s="749"/>
      <c r="AL185" s="749"/>
      <c r="AM185" s="749"/>
      <c r="AN185" s="749"/>
      <c r="AO185" s="749"/>
      <c r="AP185" s="749"/>
      <c r="AQ185" s="749"/>
      <c r="AR185" s="749"/>
      <c r="AS185" s="749"/>
      <c r="AT185" s="749"/>
      <c r="AU185" s="749"/>
      <c r="AV185" s="749"/>
      <c r="AW185" s="749"/>
      <c r="AX185" s="749"/>
      <c r="AY185" s="749"/>
      <c r="AZ185" s="749"/>
      <c r="BA185" s="749"/>
      <c r="BB185" s="749"/>
      <c r="BC185" s="747"/>
    </row>
    <row r="186" spans="1:72" s="351" customFormat="1" ht="22.5" hidden="1" customHeight="1">
      <c r="A186" s="688"/>
      <c r="B186" s="986" t="s">
        <v>904</v>
      </c>
      <c r="C186" s="986"/>
      <c r="D186" s="986"/>
      <c r="E186" s="986"/>
      <c r="F186" s="986"/>
      <c r="G186" s="986"/>
      <c r="H186" s="986"/>
      <c r="I186" s="986"/>
      <c r="J186" s="986"/>
      <c r="K186" s="986"/>
      <c r="L186" s="986"/>
      <c r="M186" s="986"/>
      <c r="N186" s="986"/>
      <c r="O186" s="986"/>
      <c r="P186" s="986"/>
      <c r="Q186" s="357"/>
      <c r="R186" s="356"/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  <c r="AM186" s="359"/>
      <c r="AN186" s="359"/>
      <c r="AO186" s="359"/>
      <c r="AP186" s="359"/>
      <c r="AQ186" s="359"/>
      <c r="AR186" s="359"/>
      <c r="AS186" s="359"/>
      <c r="AT186" s="359"/>
      <c r="AU186" s="359"/>
      <c r="AV186" s="359"/>
      <c r="AW186" s="359"/>
      <c r="AX186" s="359"/>
      <c r="AY186" s="359"/>
      <c r="AZ186" s="359"/>
      <c r="BA186" s="359"/>
      <c r="BB186" s="359"/>
      <c r="BC186" s="359"/>
      <c r="BD186" s="359"/>
      <c r="BE186" s="359"/>
      <c r="BF186" s="359"/>
      <c r="BG186" s="359"/>
      <c r="BH186" s="359"/>
      <c r="BI186" s="359"/>
      <c r="BJ186" s="359"/>
      <c r="BK186" s="359"/>
      <c r="BL186" s="359"/>
      <c r="BM186" s="359"/>
      <c r="BN186" s="359"/>
      <c r="BO186" s="359"/>
      <c r="BP186" s="359"/>
      <c r="BQ186" s="359"/>
      <c r="BR186" s="359"/>
      <c r="BS186" s="359"/>
      <c r="BT186" s="357"/>
    </row>
    <row r="187" spans="1:72" s="696" customFormat="1" ht="29.1" hidden="1" customHeight="1">
      <c r="A187" s="688"/>
      <c r="B187" s="996" t="s">
        <v>282</v>
      </c>
      <c r="C187" s="996"/>
      <c r="D187" s="996"/>
      <c r="E187" s="996"/>
      <c r="F187" s="996"/>
      <c r="G187" s="996"/>
      <c r="H187" s="996"/>
      <c r="I187" s="996"/>
      <c r="J187" s="996"/>
      <c r="K187" s="996"/>
      <c r="L187" s="996"/>
      <c r="M187" s="996"/>
      <c r="N187" s="996"/>
      <c r="O187" s="996"/>
      <c r="P187" s="996"/>
      <c r="Q187" s="703"/>
      <c r="R187" s="704"/>
      <c r="S187" s="686"/>
      <c r="T187" s="686"/>
      <c r="U187" s="686"/>
      <c r="V187" s="686"/>
      <c r="W187" s="686"/>
      <c r="X187" s="686"/>
      <c r="Y187" s="686"/>
      <c r="Z187" s="686"/>
      <c r="AA187" s="686"/>
      <c r="AB187" s="686"/>
      <c r="AC187" s="686"/>
      <c r="AD187" s="686"/>
      <c r="AE187" s="686"/>
      <c r="AF187" s="686"/>
      <c r="AG187" s="686"/>
      <c r="AH187" s="686"/>
      <c r="AI187" s="686"/>
      <c r="AJ187" s="686"/>
      <c r="AK187" s="686"/>
      <c r="AL187" s="686"/>
      <c r="AM187" s="686"/>
      <c r="AN187" s="686"/>
      <c r="AO187" s="686"/>
      <c r="AP187" s="686"/>
      <c r="AQ187" s="686"/>
      <c r="AR187" s="686"/>
      <c r="AS187" s="686"/>
      <c r="AT187" s="686"/>
      <c r="AU187" s="686"/>
      <c r="AV187" s="686"/>
      <c r="AW187" s="686"/>
      <c r="AX187" s="686"/>
      <c r="AY187" s="686"/>
      <c r="AZ187" s="686"/>
      <c r="BA187" s="686"/>
      <c r="BB187" s="686"/>
      <c r="BC187" s="686"/>
      <c r="BD187" s="686"/>
      <c r="BE187" s="686"/>
      <c r="BF187" s="686"/>
      <c r="BG187" s="686"/>
      <c r="BH187" s="686"/>
      <c r="BI187" s="686"/>
      <c r="BJ187" s="686"/>
      <c r="BK187" s="686"/>
      <c r="BL187" s="686"/>
      <c r="BM187" s="686"/>
      <c r="BN187" s="686"/>
      <c r="BO187" s="686"/>
      <c r="BP187" s="686"/>
      <c r="BQ187" s="686"/>
      <c r="BR187" s="686"/>
      <c r="BS187" s="686"/>
      <c r="BT187" s="703"/>
    </row>
    <row r="188" spans="1:72" s="351" customFormat="1" ht="29.1" customHeight="1">
      <c r="A188" s="509"/>
      <c r="B188" s="541" t="s">
        <v>36</v>
      </c>
      <c r="C188" s="540" t="s">
        <v>1014</v>
      </c>
      <c r="D188" s="587">
        <v>521211</v>
      </c>
      <c r="E188" s="554"/>
      <c r="F188" s="554"/>
      <c r="G188" s="554">
        <f>H188*J188</f>
        <v>90000000</v>
      </c>
      <c r="H188" s="571">
        <v>9000</v>
      </c>
      <c r="I188" s="571" t="s">
        <v>109</v>
      </c>
      <c r="J188" s="710">
        <v>10000</v>
      </c>
      <c r="K188" s="582" t="s">
        <v>27</v>
      </c>
      <c r="L188" s="574"/>
      <c r="M188" s="574"/>
      <c r="N188" s="574"/>
      <c r="O188" s="574"/>
      <c r="P188" s="1116" t="s">
        <v>30</v>
      </c>
      <c r="Q188" s="357"/>
      <c r="R188" s="356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359"/>
      <c r="AF188" s="359"/>
      <c r="AG188" s="359"/>
      <c r="AH188" s="359"/>
      <c r="AI188" s="359"/>
      <c r="AJ188" s="359"/>
      <c r="AK188" s="359"/>
      <c r="AL188" s="359"/>
      <c r="AM188" s="359"/>
      <c r="AN188" s="359"/>
      <c r="AO188" s="359"/>
      <c r="AP188" s="359"/>
      <c r="AQ188" s="359"/>
      <c r="AR188" s="359"/>
      <c r="AS188" s="359"/>
      <c r="AT188" s="359"/>
      <c r="AU188" s="359"/>
      <c r="AV188" s="359"/>
      <c r="AW188" s="359"/>
      <c r="AX188" s="359"/>
      <c r="AY188" s="359"/>
      <c r="AZ188" s="359"/>
      <c r="BA188" s="359"/>
      <c r="BB188" s="359"/>
      <c r="BC188" s="359"/>
      <c r="BD188" s="359"/>
      <c r="BE188" s="359"/>
      <c r="BF188" s="359"/>
      <c r="BG188" s="359"/>
      <c r="BH188" s="359"/>
      <c r="BI188" s="359"/>
      <c r="BJ188" s="359"/>
      <c r="BK188" s="359"/>
      <c r="BL188" s="359"/>
      <c r="BM188" s="359"/>
      <c r="BN188" s="359"/>
      <c r="BO188" s="359"/>
      <c r="BP188" s="359"/>
      <c r="BQ188" s="359"/>
      <c r="BR188" s="359"/>
      <c r="BS188" s="359"/>
      <c r="BT188" s="357"/>
    </row>
    <row r="189" spans="1:72" s="351" customFormat="1" ht="21.75" customHeight="1">
      <c r="A189" s="997" t="s">
        <v>1041</v>
      </c>
      <c r="B189" s="998"/>
      <c r="C189" s="998"/>
      <c r="D189" s="998"/>
      <c r="E189" s="998"/>
      <c r="F189" s="998"/>
      <c r="G189" s="998"/>
      <c r="H189" s="998"/>
      <c r="I189" s="998"/>
      <c r="J189" s="998"/>
      <c r="K189" s="998"/>
      <c r="L189" s="998"/>
      <c r="M189" s="998"/>
      <c r="N189" s="998"/>
      <c r="O189" s="998"/>
      <c r="P189" s="999"/>
      <c r="Q189" s="357"/>
      <c r="R189" s="356"/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59"/>
      <c r="AD189" s="359"/>
      <c r="AE189" s="359"/>
      <c r="AF189" s="359"/>
      <c r="AG189" s="359"/>
      <c r="AH189" s="359"/>
      <c r="AI189" s="359"/>
      <c r="AJ189" s="359"/>
      <c r="AK189" s="359"/>
      <c r="AL189" s="359"/>
      <c r="AM189" s="359"/>
      <c r="AN189" s="359"/>
      <c r="AO189" s="359"/>
      <c r="AP189" s="359"/>
      <c r="AQ189" s="359"/>
      <c r="AR189" s="359"/>
      <c r="AS189" s="359"/>
      <c r="AT189" s="359"/>
      <c r="AU189" s="359"/>
      <c r="AV189" s="359"/>
      <c r="AW189" s="359"/>
      <c r="AX189" s="359"/>
      <c r="AY189" s="359"/>
      <c r="AZ189" s="359"/>
      <c r="BA189" s="359"/>
      <c r="BB189" s="359"/>
      <c r="BC189" s="359"/>
      <c r="BD189" s="359"/>
      <c r="BE189" s="359"/>
      <c r="BF189" s="359"/>
      <c r="BG189" s="359"/>
      <c r="BH189" s="359"/>
      <c r="BI189" s="359"/>
      <c r="BJ189" s="359"/>
      <c r="BK189" s="359"/>
      <c r="BL189" s="359"/>
      <c r="BM189" s="359"/>
      <c r="BN189" s="359"/>
      <c r="BO189" s="359"/>
      <c r="BP189" s="359"/>
      <c r="BQ189" s="359"/>
      <c r="BR189" s="359"/>
      <c r="BS189" s="359"/>
      <c r="BT189" s="357"/>
    </row>
    <row r="190" spans="1:72" s="687" customFormat="1" ht="23.25" customHeight="1">
      <c r="A190" s="737"/>
      <c r="B190" s="984" t="s">
        <v>1036</v>
      </c>
      <c r="C190" s="984"/>
      <c r="D190" s="984"/>
      <c r="E190" s="984"/>
      <c r="F190" s="984"/>
      <c r="G190" s="984"/>
      <c r="H190" s="984"/>
      <c r="I190" s="984"/>
      <c r="J190" s="984"/>
      <c r="K190" s="984"/>
      <c r="L190" s="984"/>
      <c r="M190" s="984"/>
      <c r="N190" s="984"/>
      <c r="O190" s="984"/>
      <c r="P190" s="984"/>
      <c r="Q190" s="685"/>
      <c r="R190" s="685"/>
      <c r="S190" s="686"/>
      <c r="T190" s="686"/>
      <c r="U190" s="686"/>
      <c r="V190" s="686"/>
      <c r="W190" s="686"/>
      <c r="X190" s="686"/>
      <c r="Y190" s="686"/>
      <c r="Z190" s="686"/>
      <c r="AA190" s="686"/>
      <c r="AB190" s="686"/>
    </row>
    <row r="191" spans="1:72" s="332" customFormat="1" ht="9.9499999999999993" hidden="1" customHeight="1">
      <c r="A191" s="342"/>
      <c r="B191" s="541" t="s">
        <v>26</v>
      </c>
      <c r="C191" s="851" t="s">
        <v>28</v>
      </c>
      <c r="D191" s="738">
        <v>536111</v>
      </c>
      <c r="E191" s="740">
        <v>781229000</v>
      </c>
      <c r="F191" s="740"/>
      <c r="G191" s="740"/>
      <c r="H191" s="497">
        <v>1</v>
      </c>
      <c r="I191" s="498" t="s">
        <v>788</v>
      </c>
      <c r="J191" s="712">
        <f>E191</f>
        <v>781229000</v>
      </c>
      <c r="K191" s="578" t="s">
        <v>27</v>
      </c>
      <c r="L191" s="550">
        <v>41316</v>
      </c>
      <c r="M191" s="551">
        <v>41375</v>
      </c>
      <c r="N191" s="552">
        <v>41379</v>
      </c>
      <c r="O191" s="552">
        <v>41445</v>
      </c>
      <c r="P191" s="339"/>
      <c r="Q191" s="340"/>
      <c r="R191" s="34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0"/>
    </row>
    <row r="192" spans="1:72" s="696" customFormat="1" ht="9.9499999999999993" hidden="1" customHeight="1">
      <c r="A192" s="688"/>
      <c r="B192" s="862" t="s">
        <v>22</v>
      </c>
      <c r="C192" s="695"/>
      <c r="D192" s="700"/>
      <c r="E192" s="701"/>
      <c r="F192" s="701"/>
      <c r="G192" s="701"/>
      <c r="H192" s="695"/>
      <c r="I192" s="695"/>
      <c r="J192" s="702"/>
      <c r="K192" s="698"/>
      <c r="L192" s="706"/>
      <c r="M192" s="706"/>
      <c r="N192" s="706"/>
      <c r="O192" s="706"/>
      <c r="Q192" s="703"/>
      <c r="R192" s="704"/>
      <c r="S192" s="686"/>
      <c r="T192" s="686"/>
      <c r="U192" s="686"/>
      <c r="V192" s="686"/>
      <c r="W192" s="686"/>
      <c r="X192" s="686"/>
      <c r="Y192" s="686"/>
      <c r="Z192" s="686"/>
      <c r="AA192" s="686"/>
      <c r="AB192" s="686"/>
      <c r="AC192" s="686"/>
      <c r="AD192" s="686"/>
      <c r="AE192" s="686"/>
      <c r="AF192" s="686"/>
      <c r="AG192" s="686"/>
      <c r="AH192" s="686"/>
      <c r="AI192" s="686"/>
      <c r="AJ192" s="686"/>
      <c r="AK192" s="686"/>
      <c r="AL192" s="686"/>
      <c r="AM192" s="686"/>
      <c r="AN192" s="686"/>
      <c r="AO192" s="686"/>
      <c r="AP192" s="686"/>
      <c r="AQ192" s="686"/>
      <c r="AR192" s="686"/>
      <c r="AS192" s="686"/>
      <c r="AT192" s="686"/>
      <c r="AU192" s="686"/>
      <c r="AV192" s="686"/>
      <c r="AW192" s="686"/>
      <c r="AX192" s="686"/>
      <c r="AY192" s="686"/>
      <c r="AZ192" s="686"/>
      <c r="BA192" s="686"/>
      <c r="BB192" s="686"/>
      <c r="BC192" s="703"/>
    </row>
    <row r="193" spans="1:55" s="351" customFormat="1" ht="29.1" customHeight="1">
      <c r="A193" s="990"/>
      <c r="B193" s="987" t="s">
        <v>75</v>
      </c>
      <c r="C193" s="540" t="s">
        <v>393</v>
      </c>
      <c r="D193" s="587">
        <v>532111</v>
      </c>
      <c r="E193" s="554"/>
      <c r="F193" s="554"/>
      <c r="G193" s="554">
        <f>J193*H193</f>
        <v>60000000</v>
      </c>
      <c r="H193" s="571">
        <v>10</v>
      </c>
      <c r="I193" s="571" t="s">
        <v>394</v>
      </c>
      <c r="J193" s="708">
        <v>6000000</v>
      </c>
      <c r="K193" s="582" t="s">
        <v>27</v>
      </c>
      <c r="L193" s="574"/>
      <c r="M193" s="574"/>
      <c r="N193" s="574"/>
      <c r="O193" s="574"/>
      <c r="P193" s="1116" t="s">
        <v>30</v>
      </c>
      <c r="Q193" s="357"/>
      <c r="R193" s="356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59"/>
      <c r="AZ193" s="359"/>
      <c r="BA193" s="359"/>
      <c r="BB193" s="359"/>
      <c r="BC193" s="357"/>
    </row>
    <row r="194" spans="1:55" s="351" customFormat="1" ht="29.1" customHeight="1">
      <c r="A194" s="992"/>
      <c r="B194" s="989"/>
      <c r="C194" s="540" t="s">
        <v>427</v>
      </c>
      <c r="D194" s="587">
        <v>532111</v>
      </c>
      <c r="E194" s="554"/>
      <c r="F194" s="554"/>
      <c r="G194" s="554">
        <f t="shared" ref="G194:G198" si="12">J194*H194</f>
        <v>28000000</v>
      </c>
      <c r="H194" s="571">
        <v>1</v>
      </c>
      <c r="I194" s="571" t="s">
        <v>394</v>
      </c>
      <c r="J194" s="708">
        <v>28000000</v>
      </c>
      <c r="K194" s="582" t="s">
        <v>27</v>
      </c>
      <c r="L194" s="574"/>
      <c r="M194" s="574"/>
      <c r="N194" s="574"/>
      <c r="O194" s="574"/>
      <c r="P194" s="1116" t="s">
        <v>30</v>
      </c>
      <c r="Q194" s="357"/>
      <c r="R194" s="356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  <c r="AT194" s="359"/>
      <c r="AU194" s="359"/>
      <c r="AV194" s="359"/>
      <c r="AW194" s="359"/>
      <c r="AX194" s="359"/>
      <c r="AY194" s="359"/>
      <c r="AZ194" s="359"/>
      <c r="BA194" s="359"/>
      <c r="BB194" s="359"/>
      <c r="BC194" s="357"/>
    </row>
    <row r="195" spans="1:55" s="351" customFormat="1" ht="29.1" customHeight="1">
      <c r="A195" s="992"/>
      <c r="B195" s="989"/>
      <c r="C195" s="540" t="s">
        <v>428</v>
      </c>
      <c r="D195" s="587">
        <v>532111</v>
      </c>
      <c r="E195" s="554"/>
      <c r="F195" s="554"/>
      <c r="G195" s="554">
        <f t="shared" si="12"/>
        <v>3360000</v>
      </c>
      <c r="H195" s="571">
        <v>2</v>
      </c>
      <c r="I195" s="571" t="s">
        <v>394</v>
      </c>
      <c r="J195" s="708">
        <v>1680000</v>
      </c>
      <c r="K195" s="582" t="s">
        <v>27</v>
      </c>
      <c r="L195" s="574"/>
      <c r="M195" s="574"/>
      <c r="N195" s="574"/>
      <c r="O195" s="574"/>
      <c r="P195" s="1116" t="s">
        <v>30</v>
      </c>
      <c r="Q195" s="357"/>
      <c r="R195" s="356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  <c r="AT195" s="359"/>
      <c r="AU195" s="359"/>
      <c r="AV195" s="359"/>
      <c r="AW195" s="359"/>
      <c r="AX195" s="359"/>
      <c r="AY195" s="359"/>
      <c r="AZ195" s="359"/>
      <c r="BA195" s="359"/>
      <c r="BB195" s="359"/>
      <c r="BC195" s="357"/>
    </row>
    <row r="196" spans="1:55" s="351" customFormat="1" ht="29.1" customHeight="1">
      <c r="A196" s="992"/>
      <c r="B196" s="989"/>
      <c r="C196" s="540" t="s">
        <v>429</v>
      </c>
      <c r="D196" s="587">
        <v>532111</v>
      </c>
      <c r="E196" s="554"/>
      <c r="F196" s="554"/>
      <c r="G196" s="554">
        <f t="shared" si="12"/>
        <v>20000000</v>
      </c>
      <c r="H196" s="571">
        <v>1</v>
      </c>
      <c r="I196" s="571" t="s">
        <v>394</v>
      </c>
      <c r="J196" s="708">
        <v>20000000</v>
      </c>
      <c r="K196" s="582" t="s">
        <v>27</v>
      </c>
      <c r="L196" s="574"/>
      <c r="M196" s="574"/>
      <c r="N196" s="574"/>
      <c r="O196" s="574"/>
      <c r="P196" s="1116" t="s">
        <v>30</v>
      </c>
      <c r="Q196" s="357"/>
      <c r="R196" s="356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I196" s="359"/>
      <c r="AJ196" s="359"/>
      <c r="AK196" s="359"/>
      <c r="AL196" s="359"/>
      <c r="AM196" s="359"/>
      <c r="AN196" s="359"/>
      <c r="AO196" s="359"/>
      <c r="AP196" s="359"/>
      <c r="AQ196" s="359"/>
      <c r="AR196" s="359"/>
      <c r="AS196" s="359"/>
      <c r="AT196" s="359"/>
      <c r="AU196" s="359"/>
      <c r="AV196" s="359"/>
      <c r="AW196" s="359"/>
      <c r="AX196" s="359"/>
      <c r="AY196" s="359"/>
      <c r="AZ196" s="359"/>
      <c r="BA196" s="359"/>
      <c r="BB196" s="359"/>
      <c r="BC196" s="357"/>
    </row>
    <row r="197" spans="1:55" s="351" customFormat="1" ht="29.1" customHeight="1">
      <c r="A197" s="992"/>
      <c r="B197" s="989"/>
      <c r="C197" s="540" t="s">
        <v>395</v>
      </c>
      <c r="D197" s="587">
        <v>532111</v>
      </c>
      <c r="E197" s="554"/>
      <c r="F197" s="554"/>
      <c r="G197" s="554">
        <f t="shared" si="12"/>
        <v>5750000</v>
      </c>
      <c r="H197" s="571">
        <v>1</v>
      </c>
      <c r="I197" s="571" t="s">
        <v>394</v>
      </c>
      <c r="J197" s="708">
        <v>5750000</v>
      </c>
      <c r="K197" s="582" t="s">
        <v>27</v>
      </c>
      <c r="L197" s="574"/>
      <c r="M197" s="574"/>
      <c r="N197" s="574"/>
      <c r="O197" s="574"/>
      <c r="P197" s="1116" t="s">
        <v>30</v>
      </c>
      <c r="Q197" s="357"/>
      <c r="R197" s="356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I197" s="359"/>
      <c r="AJ197" s="359"/>
      <c r="AK197" s="359"/>
      <c r="AL197" s="359"/>
      <c r="AM197" s="359"/>
      <c r="AN197" s="359"/>
      <c r="AO197" s="359"/>
      <c r="AP197" s="359"/>
      <c r="AQ197" s="359"/>
      <c r="AR197" s="359"/>
      <c r="AS197" s="359"/>
      <c r="AT197" s="359"/>
      <c r="AU197" s="359"/>
      <c r="AV197" s="359"/>
      <c r="AW197" s="359"/>
      <c r="AX197" s="359"/>
      <c r="AY197" s="359"/>
      <c r="AZ197" s="359"/>
      <c r="BA197" s="359"/>
      <c r="BB197" s="359"/>
      <c r="BC197" s="357"/>
    </row>
    <row r="198" spans="1:55" s="351" customFormat="1" ht="29.1" customHeight="1">
      <c r="A198" s="991"/>
      <c r="B198" s="988"/>
      <c r="C198" s="540" t="s">
        <v>420</v>
      </c>
      <c r="D198" s="587">
        <v>532111</v>
      </c>
      <c r="E198" s="554"/>
      <c r="F198" s="554"/>
      <c r="G198" s="554">
        <f t="shared" si="12"/>
        <v>20000000</v>
      </c>
      <c r="H198" s="571">
        <v>1</v>
      </c>
      <c r="I198" s="571" t="s">
        <v>394</v>
      </c>
      <c r="J198" s="708">
        <v>20000000</v>
      </c>
      <c r="K198" s="582" t="s">
        <v>27</v>
      </c>
      <c r="L198" s="574"/>
      <c r="M198" s="574"/>
      <c r="N198" s="574"/>
      <c r="O198" s="574"/>
      <c r="P198" s="1116" t="s">
        <v>30</v>
      </c>
      <c r="Q198" s="357"/>
      <c r="R198" s="356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  <c r="AM198" s="359"/>
      <c r="AN198" s="359"/>
      <c r="AO198" s="359"/>
      <c r="AP198" s="359"/>
      <c r="AQ198" s="359"/>
      <c r="AR198" s="359"/>
      <c r="AS198" s="359"/>
      <c r="AT198" s="359"/>
      <c r="AU198" s="359"/>
      <c r="AV198" s="359"/>
      <c r="AW198" s="359"/>
      <c r="AX198" s="359"/>
      <c r="AY198" s="359"/>
      <c r="AZ198" s="359"/>
      <c r="BA198" s="359"/>
      <c r="BB198" s="359"/>
      <c r="BC198" s="357"/>
    </row>
    <row r="199" spans="1:55" s="696" customFormat="1" ht="9.9499999999999993" hidden="1" customHeight="1">
      <c r="A199" s="688"/>
      <c r="B199" s="862" t="s">
        <v>22</v>
      </c>
      <c r="C199" s="695"/>
      <c r="D199" s="700"/>
      <c r="E199" s="701"/>
      <c r="F199" s="701"/>
      <c r="G199" s="701"/>
      <c r="H199" s="695"/>
      <c r="I199" s="695"/>
      <c r="J199" s="702"/>
      <c r="K199" s="698"/>
      <c r="L199" s="695"/>
      <c r="M199" s="695"/>
      <c r="N199" s="695"/>
      <c r="O199" s="695"/>
      <c r="P199" s="1116" t="s">
        <v>30</v>
      </c>
      <c r="Q199" s="703"/>
      <c r="R199" s="704"/>
      <c r="S199" s="686"/>
      <c r="T199" s="686"/>
      <c r="U199" s="686"/>
      <c r="V199" s="686"/>
      <c r="W199" s="686"/>
      <c r="X199" s="686"/>
      <c r="Y199" s="686"/>
      <c r="Z199" s="686"/>
      <c r="AA199" s="686"/>
      <c r="AB199" s="686"/>
      <c r="AC199" s="686"/>
      <c r="AD199" s="686"/>
      <c r="AE199" s="686"/>
      <c r="AF199" s="686"/>
      <c r="AG199" s="686"/>
      <c r="AH199" s="686"/>
      <c r="AI199" s="686"/>
      <c r="AJ199" s="686"/>
      <c r="AK199" s="686"/>
      <c r="AL199" s="686"/>
      <c r="AM199" s="686"/>
      <c r="AN199" s="686"/>
      <c r="AO199" s="686"/>
      <c r="AP199" s="686"/>
      <c r="AQ199" s="686"/>
      <c r="AR199" s="686"/>
      <c r="AS199" s="686"/>
      <c r="AT199" s="686"/>
      <c r="AU199" s="686"/>
      <c r="AV199" s="686"/>
      <c r="AW199" s="686"/>
      <c r="AX199" s="686"/>
      <c r="AY199" s="686"/>
      <c r="AZ199" s="686"/>
      <c r="BA199" s="686"/>
      <c r="BB199" s="686"/>
      <c r="BC199" s="703"/>
    </row>
    <row r="200" spans="1:55" s="351" customFormat="1" ht="9.9499999999999993" hidden="1" customHeight="1">
      <c r="A200" s="509"/>
      <c r="B200" s="541" t="s">
        <v>75</v>
      </c>
      <c r="C200" s="540" t="s">
        <v>488</v>
      </c>
      <c r="D200" s="587">
        <v>532111</v>
      </c>
      <c r="E200" s="575">
        <f>H200*J200</f>
        <v>400000000</v>
      </c>
      <c r="F200" s="554"/>
      <c r="G200" s="554"/>
      <c r="H200" s="571">
        <v>20</v>
      </c>
      <c r="I200" s="571" t="s">
        <v>445</v>
      </c>
      <c r="J200" s="708">
        <v>20000000</v>
      </c>
      <c r="K200" s="582" t="s">
        <v>27</v>
      </c>
      <c r="L200" s="550">
        <v>41325</v>
      </c>
      <c r="M200" s="551">
        <v>41384</v>
      </c>
      <c r="N200" s="564">
        <v>41395</v>
      </c>
      <c r="O200" s="564">
        <v>41460</v>
      </c>
      <c r="P200" s="1116" t="s">
        <v>30</v>
      </c>
      <c r="Q200" s="357"/>
      <c r="R200" s="356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59"/>
      <c r="AZ200" s="359"/>
      <c r="BA200" s="359"/>
      <c r="BB200" s="359"/>
      <c r="BC200" s="357"/>
    </row>
    <row r="201" spans="1:55" s="351" customFormat="1" ht="29.1" customHeight="1">
      <c r="A201" s="990"/>
      <c r="B201" s="987" t="s">
        <v>75</v>
      </c>
      <c r="C201" s="540" t="s">
        <v>489</v>
      </c>
      <c r="D201" s="587">
        <v>532111</v>
      </c>
      <c r="E201" s="554"/>
      <c r="F201" s="554"/>
      <c r="G201" s="554">
        <f>H201*J201</f>
        <v>6400000</v>
      </c>
      <c r="H201" s="538">
        <v>8</v>
      </c>
      <c r="I201" s="538" t="s">
        <v>490</v>
      </c>
      <c r="J201" s="708">
        <v>800000</v>
      </c>
      <c r="K201" s="582" t="s">
        <v>27</v>
      </c>
      <c r="L201" s="574"/>
      <c r="M201" s="574"/>
      <c r="N201" s="574"/>
      <c r="O201" s="574"/>
      <c r="P201" s="1116" t="s">
        <v>30</v>
      </c>
      <c r="Q201" s="357"/>
      <c r="R201" s="356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359"/>
      <c r="AF201" s="359"/>
      <c r="AG201" s="359"/>
      <c r="AH201" s="359"/>
      <c r="AI201" s="359"/>
      <c r="AJ201" s="359"/>
      <c r="AK201" s="359"/>
      <c r="AL201" s="359"/>
      <c r="AM201" s="359"/>
      <c r="AN201" s="359"/>
      <c r="AO201" s="359"/>
      <c r="AP201" s="359"/>
      <c r="AQ201" s="359"/>
      <c r="AR201" s="359"/>
      <c r="AS201" s="359"/>
      <c r="AT201" s="359"/>
      <c r="AU201" s="359"/>
      <c r="AV201" s="359"/>
      <c r="AW201" s="359"/>
      <c r="AX201" s="359"/>
      <c r="AY201" s="359"/>
      <c r="AZ201" s="359"/>
      <c r="BA201" s="359"/>
      <c r="BB201" s="359"/>
      <c r="BC201" s="357"/>
    </row>
    <row r="202" spans="1:55" s="351" customFormat="1" ht="29.1" customHeight="1">
      <c r="A202" s="992"/>
      <c r="B202" s="989"/>
      <c r="C202" s="540" t="s">
        <v>491</v>
      </c>
      <c r="D202" s="587">
        <v>532111</v>
      </c>
      <c r="E202" s="554"/>
      <c r="F202" s="554"/>
      <c r="G202" s="554">
        <f t="shared" ref="G202:G205" si="13">H202*J202</f>
        <v>16000000</v>
      </c>
      <c r="H202" s="538">
        <v>32</v>
      </c>
      <c r="I202" s="538" t="s">
        <v>490</v>
      </c>
      <c r="J202" s="708">
        <v>500000</v>
      </c>
      <c r="K202" s="582" t="s">
        <v>27</v>
      </c>
      <c r="L202" s="550"/>
      <c r="M202" s="551"/>
      <c r="N202" s="564"/>
      <c r="O202" s="564"/>
      <c r="P202" s="1116" t="s">
        <v>30</v>
      </c>
      <c r="Q202" s="357"/>
      <c r="R202" s="356"/>
      <c r="S202" s="359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359"/>
      <c r="AD202" s="359"/>
      <c r="AE202" s="359"/>
      <c r="AF202" s="359"/>
      <c r="AG202" s="359"/>
      <c r="AH202" s="359"/>
      <c r="AI202" s="359"/>
      <c r="AJ202" s="359"/>
      <c r="AK202" s="359"/>
      <c r="AL202" s="359"/>
      <c r="AM202" s="359"/>
      <c r="AN202" s="359"/>
      <c r="AO202" s="359"/>
      <c r="AP202" s="359"/>
      <c r="AQ202" s="359"/>
      <c r="AR202" s="359"/>
      <c r="AS202" s="359"/>
      <c r="AT202" s="359"/>
      <c r="AU202" s="359"/>
      <c r="AV202" s="359"/>
      <c r="AW202" s="359"/>
      <c r="AX202" s="359"/>
      <c r="AY202" s="359"/>
      <c r="AZ202" s="359"/>
      <c r="BA202" s="359"/>
      <c r="BB202" s="359"/>
      <c r="BC202" s="357"/>
    </row>
    <row r="203" spans="1:55" s="351" customFormat="1" ht="29.1" customHeight="1">
      <c r="A203" s="992"/>
      <c r="B203" s="989"/>
      <c r="C203" s="540" t="s">
        <v>492</v>
      </c>
      <c r="D203" s="587">
        <v>532111</v>
      </c>
      <c r="E203" s="554"/>
      <c r="F203" s="554"/>
      <c r="G203" s="554">
        <f t="shared" si="13"/>
        <v>6000000</v>
      </c>
      <c r="H203" s="538">
        <v>2</v>
      </c>
      <c r="I203" s="538" t="s">
        <v>445</v>
      </c>
      <c r="J203" s="708">
        <v>3000000</v>
      </c>
      <c r="K203" s="582" t="s">
        <v>27</v>
      </c>
      <c r="L203" s="550"/>
      <c r="M203" s="551"/>
      <c r="N203" s="564"/>
      <c r="O203" s="564"/>
      <c r="P203" s="1116" t="s">
        <v>30</v>
      </c>
      <c r="Q203" s="357"/>
      <c r="R203" s="356"/>
      <c r="S203" s="359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359"/>
      <c r="AW203" s="359"/>
      <c r="AX203" s="359"/>
      <c r="AY203" s="359"/>
      <c r="AZ203" s="359"/>
      <c r="BA203" s="359"/>
      <c r="BB203" s="359"/>
      <c r="BC203" s="357"/>
    </row>
    <row r="204" spans="1:55" s="351" customFormat="1" ht="29.1" customHeight="1">
      <c r="A204" s="992"/>
      <c r="B204" s="989"/>
      <c r="C204" s="540" t="s">
        <v>493</v>
      </c>
      <c r="D204" s="587">
        <v>532111</v>
      </c>
      <c r="E204" s="554"/>
      <c r="F204" s="554"/>
      <c r="G204" s="554">
        <f t="shared" si="13"/>
        <v>14000000</v>
      </c>
      <c r="H204" s="538">
        <v>1</v>
      </c>
      <c r="I204" s="538" t="s">
        <v>445</v>
      </c>
      <c r="J204" s="708">
        <v>14000000</v>
      </c>
      <c r="K204" s="582" t="s">
        <v>27</v>
      </c>
      <c r="L204" s="550"/>
      <c r="M204" s="551"/>
      <c r="N204" s="564"/>
      <c r="O204" s="564"/>
      <c r="P204" s="1116" t="s">
        <v>30</v>
      </c>
      <c r="Q204" s="357"/>
      <c r="R204" s="356"/>
      <c r="S204" s="359"/>
      <c r="T204" s="359"/>
      <c r="U204" s="359"/>
      <c r="V204" s="359"/>
      <c r="W204" s="359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I204" s="359"/>
      <c r="AJ204" s="359"/>
      <c r="AK204" s="359"/>
      <c r="AL204" s="359"/>
      <c r="AM204" s="359"/>
      <c r="AN204" s="359"/>
      <c r="AO204" s="359"/>
      <c r="AP204" s="359"/>
      <c r="AQ204" s="359"/>
      <c r="AR204" s="359"/>
      <c r="AS204" s="359"/>
      <c r="AT204" s="359"/>
      <c r="AU204" s="359"/>
      <c r="AV204" s="359"/>
      <c r="AW204" s="359"/>
      <c r="AX204" s="359"/>
      <c r="AY204" s="359"/>
      <c r="AZ204" s="359"/>
      <c r="BA204" s="359"/>
      <c r="BB204" s="359"/>
      <c r="BC204" s="357"/>
    </row>
    <row r="205" spans="1:55" s="351" customFormat="1" ht="29.1" customHeight="1">
      <c r="A205" s="991"/>
      <c r="B205" s="988"/>
      <c r="C205" s="540" t="s">
        <v>32</v>
      </c>
      <c r="D205" s="587">
        <v>532111</v>
      </c>
      <c r="E205" s="554"/>
      <c r="F205" s="554"/>
      <c r="G205" s="554">
        <f t="shared" si="13"/>
        <v>20000000</v>
      </c>
      <c r="H205" s="538">
        <v>1</v>
      </c>
      <c r="I205" s="538" t="s">
        <v>29</v>
      </c>
      <c r="J205" s="708">
        <v>20000000</v>
      </c>
      <c r="K205" s="582" t="s">
        <v>27</v>
      </c>
      <c r="L205" s="550"/>
      <c r="M205" s="551"/>
      <c r="N205" s="564"/>
      <c r="O205" s="564"/>
      <c r="P205" s="1116" t="s">
        <v>30</v>
      </c>
      <c r="Q205" s="357"/>
      <c r="R205" s="356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359"/>
      <c r="AV205" s="359"/>
      <c r="AW205" s="359"/>
      <c r="AX205" s="359"/>
      <c r="AY205" s="359"/>
      <c r="AZ205" s="359"/>
      <c r="BA205" s="359"/>
      <c r="BB205" s="359"/>
      <c r="BC205" s="357"/>
    </row>
    <row r="206" spans="1:55" s="696" customFormat="1" ht="27" customHeight="1">
      <c r="A206" s="688"/>
      <c r="B206" s="984" t="s">
        <v>1038</v>
      </c>
      <c r="C206" s="984"/>
      <c r="D206" s="984"/>
      <c r="E206" s="984"/>
      <c r="F206" s="984"/>
      <c r="G206" s="984"/>
      <c r="H206" s="984"/>
      <c r="I206" s="984"/>
      <c r="J206" s="984"/>
      <c r="K206" s="984"/>
      <c r="L206" s="984"/>
      <c r="M206" s="984"/>
      <c r="N206" s="984"/>
      <c r="O206" s="984"/>
      <c r="P206" s="984"/>
      <c r="Q206" s="703"/>
      <c r="R206" s="704"/>
      <c r="S206" s="686"/>
      <c r="T206" s="686"/>
      <c r="U206" s="686"/>
      <c r="V206" s="686"/>
      <c r="W206" s="686"/>
      <c r="X206" s="686"/>
      <c r="Y206" s="686"/>
      <c r="Z206" s="686"/>
      <c r="AA206" s="686"/>
      <c r="AB206" s="686"/>
      <c r="AC206" s="686"/>
      <c r="AD206" s="686"/>
      <c r="AE206" s="686"/>
      <c r="AF206" s="686"/>
      <c r="AG206" s="686"/>
      <c r="AH206" s="686"/>
      <c r="AI206" s="686"/>
      <c r="AJ206" s="686"/>
      <c r="AK206" s="686"/>
      <c r="AL206" s="686"/>
      <c r="AM206" s="686"/>
      <c r="AN206" s="686"/>
      <c r="AO206" s="686"/>
      <c r="AP206" s="686"/>
      <c r="AQ206" s="686"/>
      <c r="AR206" s="686"/>
      <c r="AS206" s="686"/>
      <c r="AT206" s="686"/>
      <c r="AU206" s="686"/>
      <c r="AV206" s="686"/>
      <c r="AW206" s="686"/>
      <c r="AX206" s="686"/>
      <c r="AY206" s="686"/>
      <c r="AZ206" s="686"/>
      <c r="BA206" s="686"/>
      <c r="BB206" s="686"/>
      <c r="BC206" s="703"/>
    </row>
    <row r="207" spans="1:55" s="351" customFormat="1" ht="29.1" customHeight="1">
      <c r="A207" s="990"/>
      <c r="B207" s="987" t="s">
        <v>75</v>
      </c>
      <c r="C207" s="540" t="s">
        <v>444</v>
      </c>
      <c r="D207" s="587">
        <v>532111</v>
      </c>
      <c r="E207" s="554"/>
      <c r="F207" s="554"/>
      <c r="G207" s="554">
        <f>H207*J207</f>
        <v>5500000</v>
      </c>
      <c r="H207" s="571">
        <v>1</v>
      </c>
      <c r="I207" s="571" t="s">
        <v>445</v>
      </c>
      <c r="J207" s="708">
        <v>5500000</v>
      </c>
      <c r="K207" s="582" t="s">
        <v>27</v>
      </c>
      <c r="L207" s="574"/>
      <c r="M207" s="574"/>
      <c r="N207" s="574"/>
      <c r="O207" s="574"/>
      <c r="P207" s="1116" t="s">
        <v>30</v>
      </c>
      <c r="Q207" s="357"/>
      <c r="R207" s="356"/>
      <c r="S207" s="359"/>
      <c r="T207" s="359"/>
      <c r="U207" s="359"/>
      <c r="V207" s="359"/>
      <c r="W207" s="359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I207" s="359"/>
      <c r="AJ207" s="359"/>
      <c r="AK207" s="359"/>
      <c r="AL207" s="359"/>
      <c r="AM207" s="359"/>
      <c r="AN207" s="359"/>
      <c r="AO207" s="359"/>
      <c r="AP207" s="359"/>
      <c r="AQ207" s="359"/>
      <c r="AR207" s="359"/>
      <c r="AS207" s="359"/>
      <c r="AT207" s="359"/>
      <c r="AU207" s="359"/>
      <c r="AV207" s="359"/>
      <c r="AW207" s="359"/>
      <c r="AX207" s="359"/>
      <c r="AY207" s="359"/>
      <c r="AZ207" s="359"/>
      <c r="BA207" s="359"/>
      <c r="BB207" s="359"/>
      <c r="BC207" s="357"/>
    </row>
    <row r="208" spans="1:55" s="351" customFormat="1" ht="29.1" customHeight="1">
      <c r="A208" s="992"/>
      <c r="B208" s="989"/>
      <c r="C208" s="540" t="s">
        <v>396</v>
      </c>
      <c r="D208" s="587">
        <v>532111</v>
      </c>
      <c r="E208" s="554"/>
      <c r="F208" s="554"/>
      <c r="G208" s="554">
        <f t="shared" ref="G208:G209" si="14">H208*J208</f>
        <v>7000000</v>
      </c>
      <c r="H208" s="571">
        <v>1</v>
      </c>
      <c r="I208" s="571" t="s">
        <v>394</v>
      </c>
      <c r="J208" s="708">
        <v>7000000</v>
      </c>
      <c r="K208" s="582" t="s">
        <v>27</v>
      </c>
      <c r="L208" s="574"/>
      <c r="M208" s="574"/>
      <c r="N208" s="574"/>
      <c r="O208" s="574"/>
      <c r="P208" s="1116" t="s">
        <v>30</v>
      </c>
      <c r="Q208" s="357"/>
      <c r="R208" s="356"/>
      <c r="S208" s="359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359"/>
      <c r="AF208" s="359"/>
      <c r="AG208" s="359"/>
      <c r="AH208" s="359"/>
      <c r="AI208" s="359"/>
      <c r="AJ208" s="359"/>
      <c r="AK208" s="359"/>
      <c r="AL208" s="359"/>
      <c r="AM208" s="359"/>
      <c r="AN208" s="359"/>
      <c r="AO208" s="359"/>
      <c r="AP208" s="359"/>
      <c r="AQ208" s="359"/>
      <c r="AR208" s="359"/>
      <c r="AS208" s="359"/>
      <c r="AT208" s="359"/>
      <c r="AU208" s="359"/>
      <c r="AV208" s="359"/>
      <c r="AW208" s="359"/>
      <c r="AX208" s="359"/>
      <c r="AY208" s="359"/>
      <c r="AZ208" s="359"/>
      <c r="BA208" s="359"/>
      <c r="BB208" s="359"/>
      <c r="BC208" s="357"/>
    </row>
    <row r="209" spans="1:55" s="351" customFormat="1" ht="29.1" customHeight="1">
      <c r="A209" s="991"/>
      <c r="B209" s="988"/>
      <c r="C209" s="540" t="s">
        <v>395</v>
      </c>
      <c r="D209" s="587">
        <v>532111</v>
      </c>
      <c r="E209" s="554"/>
      <c r="F209" s="554"/>
      <c r="G209" s="554">
        <f t="shared" si="14"/>
        <v>2000000</v>
      </c>
      <c r="H209" s="571">
        <v>2</v>
      </c>
      <c r="I209" s="571" t="s">
        <v>394</v>
      </c>
      <c r="J209" s="708">
        <v>1000000</v>
      </c>
      <c r="K209" s="582" t="s">
        <v>27</v>
      </c>
      <c r="L209" s="574"/>
      <c r="M209" s="574"/>
      <c r="N209" s="574"/>
      <c r="O209" s="574"/>
      <c r="P209" s="1116" t="s">
        <v>30</v>
      </c>
      <c r="Q209" s="357"/>
      <c r="R209" s="356"/>
      <c r="S209" s="359"/>
      <c r="T209" s="359"/>
      <c r="U209" s="359"/>
      <c r="V209" s="359"/>
      <c r="W209" s="359"/>
      <c r="X209" s="359"/>
      <c r="Y209" s="359"/>
      <c r="Z209" s="359"/>
      <c r="AA209" s="359"/>
      <c r="AB209" s="359"/>
      <c r="AC209" s="359"/>
      <c r="AD209" s="359"/>
      <c r="AE209" s="359"/>
      <c r="AF209" s="359"/>
      <c r="AG209" s="359"/>
      <c r="AH209" s="359"/>
      <c r="AI209" s="359"/>
      <c r="AJ209" s="359"/>
      <c r="AK209" s="359"/>
      <c r="AL209" s="359"/>
      <c r="AM209" s="359"/>
      <c r="AN209" s="359"/>
      <c r="AO209" s="359"/>
      <c r="AP209" s="359"/>
      <c r="AQ209" s="359"/>
      <c r="AR209" s="359"/>
      <c r="AS209" s="359"/>
      <c r="AT209" s="359"/>
      <c r="AU209" s="359"/>
      <c r="AV209" s="359"/>
      <c r="AW209" s="359"/>
      <c r="AX209" s="359"/>
      <c r="AY209" s="359"/>
      <c r="AZ209" s="359"/>
      <c r="BA209" s="359"/>
      <c r="BB209" s="359"/>
      <c r="BC209" s="357"/>
    </row>
    <row r="210" spans="1:55" s="696" customFormat="1" ht="9.9499999999999993" hidden="1" customHeight="1">
      <c r="A210" s="688"/>
      <c r="B210" s="862" t="s">
        <v>443</v>
      </c>
      <c r="C210" s="695"/>
      <c r="D210" s="700"/>
      <c r="E210" s="701"/>
      <c r="F210" s="701"/>
      <c r="G210" s="701"/>
      <c r="H210" s="695"/>
      <c r="I210" s="695"/>
      <c r="J210" s="702"/>
      <c r="K210" s="698"/>
      <c r="L210" s="706"/>
      <c r="M210" s="706"/>
      <c r="N210" s="706"/>
      <c r="O210" s="706"/>
      <c r="P210" s="1116" t="s">
        <v>30</v>
      </c>
      <c r="Q210" s="703"/>
      <c r="R210" s="704"/>
      <c r="S210" s="686"/>
      <c r="T210" s="686"/>
      <c r="U210" s="686"/>
      <c r="V210" s="686"/>
      <c r="W210" s="686"/>
      <c r="X210" s="686"/>
      <c r="Y210" s="686"/>
      <c r="Z210" s="686"/>
      <c r="AA210" s="686"/>
      <c r="AB210" s="686"/>
      <c r="AC210" s="686"/>
      <c r="AD210" s="686"/>
      <c r="AE210" s="686"/>
      <c r="AF210" s="686"/>
      <c r="AG210" s="686"/>
      <c r="AH210" s="686"/>
      <c r="AI210" s="686"/>
      <c r="AJ210" s="686"/>
      <c r="AK210" s="686"/>
      <c r="AL210" s="686"/>
      <c r="AM210" s="686"/>
      <c r="AN210" s="686"/>
      <c r="AO210" s="686"/>
      <c r="AP210" s="686"/>
      <c r="AQ210" s="686"/>
      <c r="AR210" s="686"/>
      <c r="AS210" s="686"/>
      <c r="AT210" s="686"/>
      <c r="AU210" s="686"/>
      <c r="AV210" s="686"/>
      <c r="AW210" s="686"/>
      <c r="AX210" s="686"/>
      <c r="AY210" s="686"/>
      <c r="AZ210" s="686"/>
      <c r="BA210" s="686"/>
      <c r="BB210" s="686"/>
      <c r="BC210" s="703"/>
    </row>
    <row r="211" spans="1:55" s="696" customFormat="1" ht="9.9499999999999993" hidden="1" customHeight="1">
      <c r="A211" s="688"/>
      <c r="B211" s="707" t="s">
        <v>496</v>
      </c>
      <c r="C211" s="695"/>
      <c r="D211" s="700"/>
      <c r="E211" s="701"/>
      <c r="F211" s="701"/>
      <c r="G211" s="701"/>
      <c r="H211" s="695"/>
      <c r="I211" s="695"/>
      <c r="J211" s="702"/>
      <c r="K211" s="698"/>
      <c r="L211" s="695"/>
      <c r="M211" s="695"/>
      <c r="N211" s="695"/>
      <c r="O211" s="695"/>
      <c r="P211" s="1116" t="s">
        <v>30</v>
      </c>
      <c r="Q211" s="703"/>
      <c r="R211" s="704"/>
      <c r="S211" s="686"/>
      <c r="T211" s="686"/>
      <c r="U211" s="686"/>
      <c r="V211" s="686"/>
      <c r="W211" s="686"/>
      <c r="X211" s="686"/>
      <c r="Y211" s="686"/>
      <c r="Z211" s="686"/>
      <c r="AA211" s="686"/>
      <c r="AB211" s="686"/>
      <c r="AC211" s="686"/>
      <c r="AD211" s="686"/>
      <c r="AE211" s="686"/>
      <c r="AF211" s="686"/>
      <c r="AG211" s="686"/>
      <c r="AH211" s="686"/>
      <c r="AI211" s="686"/>
      <c r="AJ211" s="686"/>
      <c r="AK211" s="686"/>
      <c r="AL211" s="686"/>
      <c r="AM211" s="686"/>
      <c r="AN211" s="686"/>
      <c r="AO211" s="686"/>
      <c r="AP211" s="686"/>
      <c r="AQ211" s="686"/>
      <c r="AR211" s="686"/>
      <c r="AS211" s="686"/>
      <c r="AT211" s="686"/>
      <c r="AU211" s="686"/>
      <c r="AV211" s="686"/>
      <c r="AW211" s="686"/>
      <c r="AX211" s="686"/>
      <c r="AY211" s="686"/>
      <c r="AZ211" s="686"/>
      <c r="BA211" s="686"/>
      <c r="BB211" s="686"/>
      <c r="BC211" s="703"/>
    </row>
    <row r="212" spans="1:55" s="351" customFormat="1" ht="29.1" customHeight="1">
      <c r="A212" s="990"/>
      <c r="B212" s="987" t="s">
        <v>75</v>
      </c>
      <c r="C212" s="540" t="s">
        <v>497</v>
      </c>
      <c r="D212" s="587">
        <v>532111</v>
      </c>
      <c r="E212" s="554"/>
      <c r="F212" s="554"/>
      <c r="G212" s="554">
        <f>H212*J212</f>
        <v>30000000</v>
      </c>
      <c r="H212" s="571">
        <v>1</v>
      </c>
      <c r="I212" s="571" t="s">
        <v>394</v>
      </c>
      <c r="J212" s="708">
        <v>30000000</v>
      </c>
      <c r="K212" s="582" t="s">
        <v>27</v>
      </c>
      <c r="L212" s="574"/>
      <c r="M212" s="574"/>
      <c r="N212" s="564"/>
      <c r="O212" s="564"/>
      <c r="P212" s="1116" t="s">
        <v>30</v>
      </c>
      <c r="Q212" s="357"/>
      <c r="R212" s="356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  <c r="AM212" s="359"/>
      <c r="AN212" s="359"/>
      <c r="AO212" s="359"/>
      <c r="AP212" s="359"/>
      <c r="AQ212" s="359"/>
      <c r="AR212" s="359"/>
      <c r="AS212" s="359"/>
      <c r="AT212" s="359"/>
      <c r="AU212" s="359"/>
      <c r="AV212" s="359"/>
      <c r="AW212" s="359"/>
      <c r="AX212" s="359"/>
      <c r="AY212" s="359"/>
      <c r="AZ212" s="359"/>
      <c r="BA212" s="359"/>
      <c r="BB212" s="359"/>
      <c r="BC212" s="357"/>
    </row>
    <row r="213" spans="1:55" s="351" customFormat="1" ht="29.1" customHeight="1">
      <c r="A213" s="992"/>
      <c r="B213" s="989"/>
      <c r="C213" s="540" t="s">
        <v>498</v>
      </c>
      <c r="D213" s="587">
        <v>532111</v>
      </c>
      <c r="E213" s="554"/>
      <c r="F213" s="554"/>
      <c r="G213" s="554">
        <f t="shared" ref="G213:G225" si="15">H213*J213</f>
        <v>45000000</v>
      </c>
      <c r="H213" s="571">
        <v>1</v>
      </c>
      <c r="I213" s="571" t="s">
        <v>394</v>
      </c>
      <c r="J213" s="708">
        <v>45000000</v>
      </c>
      <c r="K213" s="582" t="s">
        <v>27</v>
      </c>
      <c r="L213" s="550"/>
      <c r="M213" s="551"/>
      <c r="N213" s="564"/>
      <c r="O213" s="564"/>
      <c r="P213" s="1116" t="s">
        <v>30</v>
      </c>
      <c r="Q213" s="357"/>
      <c r="R213" s="356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/>
      <c r="BA213" s="359"/>
      <c r="BB213" s="359"/>
      <c r="BC213" s="357"/>
    </row>
    <row r="214" spans="1:55" s="351" customFormat="1" ht="29.1" customHeight="1">
      <c r="A214" s="992"/>
      <c r="B214" s="989"/>
      <c r="C214" s="540" t="s">
        <v>499</v>
      </c>
      <c r="D214" s="587">
        <v>532111</v>
      </c>
      <c r="E214" s="554"/>
      <c r="F214" s="554"/>
      <c r="G214" s="554">
        <f t="shared" si="15"/>
        <v>12150000</v>
      </c>
      <c r="H214" s="571">
        <v>9</v>
      </c>
      <c r="I214" s="571" t="s">
        <v>394</v>
      </c>
      <c r="J214" s="708">
        <v>1350000</v>
      </c>
      <c r="K214" s="582" t="s">
        <v>27</v>
      </c>
      <c r="L214" s="550"/>
      <c r="M214" s="551"/>
      <c r="N214" s="564"/>
      <c r="O214" s="564"/>
      <c r="P214" s="1116" t="s">
        <v>30</v>
      </c>
      <c r="Q214" s="357"/>
      <c r="R214" s="356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I214" s="359"/>
      <c r="AJ214" s="359"/>
      <c r="AK214" s="359"/>
      <c r="AL214" s="359"/>
      <c r="AM214" s="359"/>
      <c r="AN214" s="359"/>
      <c r="AO214" s="359"/>
      <c r="AP214" s="359"/>
      <c r="AQ214" s="359"/>
      <c r="AR214" s="359"/>
      <c r="AS214" s="359"/>
      <c r="AT214" s="359"/>
      <c r="AU214" s="359"/>
      <c r="AV214" s="359"/>
      <c r="AW214" s="359"/>
      <c r="AX214" s="359"/>
      <c r="AY214" s="359"/>
      <c r="AZ214" s="359"/>
      <c r="BA214" s="359"/>
      <c r="BB214" s="359"/>
      <c r="BC214" s="357"/>
    </row>
    <row r="215" spans="1:55" s="351" customFormat="1" ht="29.1" customHeight="1">
      <c r="A215" s="992"/>
      <c r="B215" s="989"/>
      <c r="C215" s="540" t="s">
        <v>500</v>
      </c>
      <c r="D215" s="587">
        <v>532111</v>
      </c>
      <c r="E215" s="554"/>
      <c r="F215" s="554"/>
      <c r="G215" s="554">
        <f t="shared" si="15"/>
        <v>37500000</v>
      </c>
      <c r="H215" s="571">
        <v>25</v>
      </c>
      <c r="I215" s="571" t="s">
        <v>394</v>
      </c>
      <c r="J215" s="708">
        <v>1500000</v>
      </c>
      <c r="K215" s="582" t="s">
        <v>27</v>
      </c>
      <c r="L215" s="550"/>
      <c r="M215" s="551"/>
      <c r="N215" s="564"/>
      <c r="O215" s="564"/>
      <c r="P215" s="1116" t="s">
        <v>30</v>
      </c>
      <c r="Q215" s="357"/>
      <c r="R215" s="356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I215" s="359"/>
      <c r="AJ215" s="359"/>
      <c r="AK215" s="359"/>
      <c r="AL215" s="359"/>
      <c r="AM215" s="359"/>
      <c r="AN215" s="359"/>
      <c r="AO215" s="359"/>
      <c r="AP215" s="359"/>
      <c r="AQ215" s="359"/>
      <c r="AR215" s="359"/>
      <c r="AS215" s="359"/>
      <c r="AT215" s="359"/>
      <c r="AU215" s="359"/>
      <c r="AV215" s="359"/>
      <c r="AW215" s="359"/>
      <c r="AX215" s="359"/>
      <c r="AY215" s="359"/>
      <c r="AZ215" s="359"/>
      <c r="BA215" s="359"/>
      <c r="BB215" s="359"/>
      <c r="BC215" s="357"/>
    </row>
    <row r="216" spans="1:55" s="351" customFormat="1" ht="29.1" customHeight="1">
      <c r="A216" s="992"/>
      <c r="B216" s="989"/>
      <c r="C216" s="540" t="s">
        <v>425</v>
      </c>
      <c r="D216" s="587">
        <v>532111</v>
      </c>
      <c r="E216" s="554"/>
      <c r="F216" s="554"/>
      <c r="G216" s="554">
        <f t="shared" si="15"/>
        <v>5000000</v>
      </c>
      <c r="H216" s="571">
        <v>1</v>
      </c>
      <c r="I216" s="571" t="s">
        <v>394</v>
      </c>
      <c r="J216" s="708">
        <v>5000000</v>
      </c>
      <c r="K216" s="582" t="s">
        <v>27</v>
      </c>
      <c r="L216" s="550"/>
      <c r="M216" s="551"/>
      <c r="N216" s="564"/>
      <c r="O216" s="564"/>
      <c r="P216" s="1116" t="s">
        <v>30</v>
      </c>
      <c r="Q216" s="357"/>
      <c r="R216" s="356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I216" s="359"/>
      <c r="AJ216" s="359"/>
      <c r="AK216" s="359"/>
      <c r="AL216" s="359"/>
      <c r="AM216" s="359"/>
      <c r="AN216" s="359"/>
      <c r="AO216" s="359"/>
      <c r="AP216" s="359"/>
      <c r="AQ216" s="359"/>
      <c r="AR216" s="359"/>
      <c r="AS216" s="359"/>
      <c r="AT216" s="359"/>
      <c r="AU216" s="359"/>
      <c r="AV216" s="359"/>
      <c r="AW216" s="359"/>
      <c r="AX216" s="359"/>
      <c r="AY216" s="359"/>
      <c r="AZ216" s="359"/>
      <c r="BA216" s="359"/>
      <c r="BB216" s="359"/>
      <c r="BC216" s="357"/>
    </row>
    <row r="217" spans="1:55" s="351" customFormat="1" ht="29.1" customHeight="1">
      <c r="A217" s="992"/>
      <c r="B217" s="989"/>
      <c r="C217" s="540" t="s">
        <v>501</v>
      </c>
      <c r="D217" s="587">
        <v>532111</v>
      </c>
      <c r="E217" s="554"/>
      <c r="F217" s="554"/>
      <c r="G217" s="554">
        <f t="shared" si="15"/>
        <v>9000000</v>
      </c>
      <c r="H217" s="571">
        <v>9</v>
      </c>
      <c r="I217" s="571" t="s">
        <v>394</v>
      </c>
      <c r="J217" s="708">
        <v>1000000</v>
      </c>
      <c r="K217" s="582" t="s">
        <v>27</v>
      </c>
      <c r="L217" s="550"/>
      <c r="M217" s="551"/>
      <c r="N217" s="564"/>
      <c r="O217" s="564"/>
      <c r="P217" s="1116" t="s">
        <v>30</v>
      </c>
      <c r="Q217" s="357"/>
      <c r="R217" s="356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I217" s="359"/>
      <c r="AJ217" s="359"/>
      <c r="AK217" s="359"/>
      <c r="AL217" s="359"/>
      <c r="AM217" s="359"/>
      <c r="AN217" s="359"/>
      <c r="AO217" s="359"/>
      <c r="AP217" s="359"/>
      <c r="AQ217" s="359"/>
      <c r="AR217" s="359"/>
      <c r="AS217" s="359"/>
      <c r="AT217" s="359"/>
      <c r="AU217" s="359"/>
      <c r="AV217" s="359"/>
      <c r="AW217" s="359"/>
      <c r="AX217" s="359"/>
      <c r="AY217" s="359"/>
      <c r="AZ217" s="359"/>
      <c r="BA217" s="359"/>
      <c r="BB217" s="359"/>
      <c r="BC217" s="357"/>
    </row>
    <row r="218" spans="1:55" s="351" customFormat="1" ht="29.1" customHeight="1">
      <c r="A218" s="992"/>
      <c r="B218" s="989"/>
      <c r="C218" s="540" t="s">
        <v>502</v>
      </c>
      <c r="D218" s="587">
        <v>532111</v>
      </c>
      <c r="E218" s="554"/>
      <c r="F218" s="554"/>
      <c r="G218" s="554">
        <f t="shared" si="15"/>
        <v>1700000</v>
      </c>
      <c r="H218" s="571">
        <v>1</v>
      </c>
      <c r="I218" s="571" t="s">
        <v>394</v>
      </c>
      <c r="J218" s="708">
        <v>1700000</v>
      </c>
      <c r="K218" s="582" t="s">
        <v>27</v>
      </c>
      <c r="L218" s="550"/>
      <c r="M218" s="551"/>
      <c r="N218" s="564"/>
      <c r="O218" s="564"/>
      <c r="P218" s="1116" t="s">
        <v>30</v>
      </c>
      <c r="Q218" s="357"/>
      <c r="R218" s="356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59"/>
      <c r="AU218" s="359"/>
      <c r="AV218" s="359"/>
      <c r="AW218" s="359"/>
      <c r="AX218" s="359"/>
      <c r="AY218" s="359"/>
      <c r="AZ218" s="359"/>
      <c r="BA218" s="359"/>
      <c r="BB218" s="359"/>
      <c r="BC218" s="357"/>
    </row>
    <row r="219" spans="1:55" s="351" customFormat="1" ht="29.1" customHeight="1">
      <c r="A219" s="992"/>
      <c r="B219" s="989"/>
      <c r="C219" s="540" t="s">
        <v>503</v>
      </c>
      <c r="D219" s="587">
        <v>532111</v>
      </c>
      <c r="E219" s="554"/>
      <c r="F219" s="554"/>
      <c r="G219" s="554">
        <f t="shared" si="15"/>
        <v>20000000</v>
      </c>
      <c r="H219" s="571">
        <v>1</v>
      </c>
      <c r="I219" s="571" t="s">
        <v>445</v>
      </c>
      <c r="J219" s="708">
        <v>20000000</v>
      </c>
      <c r="K219" s="582" t="s">
        <v>27</v>
      </c>
      <c r="L219" s="550"/>
      <c r="M219" s="551"/>
      <c r="N219" s="564"/>
      <c r="O219" s="564"/>
      <c r="P219" s="1116" t="s">
        <v>30</v>
      </c>
      <c r="Q219" s="357"/>
      <c r="R219" s="356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59"/>
      <c r="AU219" s="359"/>
      <c r="AV219" s="359"/>
      <c r="AW219" s="359"/>
      <c r="AX219" s="359"/>
      <c r="AY219" s="359"/>
      <c r="AZ219" s="359"/>
      <c r="BA219" s="359"/>
      <c r="BB219" s="359"/>
      <c r="BC219" s="357"/>
    </row>
    <row r="220" spans="1:55" s="351" customFormat="1" ht="29.1" customHeight="1">
      <c r="A220" s="992"/>
      <c r="B220" s="989"/>
      <c r="C220" s="540" t="s">
        <v>504</v>
      </c>
      <c r="D220" s="587">
        <v>532111</v>
      </c>
      <c r="E220" s="554"/>
      <c r="F220" s="554"/>
      <c r="G220" s="554">
        <f t="shared" si="15"/>
        <v>3400000</v>
      </c>
      <c r="H220" s="571">
        <v>4</v>
      </c>
      <c r="I220" s="571" t="s">
        <v>394</v>
      </c>
      <c r="J220" s="708">
        <v>850000</v>
      </c>
      <c r="K220" s="582" t="s">
        <v>27</v>
      </c>
      <c r="L220" s="550"/>
      <c r="M220" s="551"/>
      <c r="N220" s="564"/>
      <c r="O220" s="564"/>
      <c r="P220" s="1116" t="s">
        <v>30</v>
      </c>
      <c r="Q220" s="357"/>
      <c r="R220" s="356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I220" s="359"/>
      <c r="AJ220" s="359"/>
      <c r="AK220" s="359"/>
      <c r="AL220" s="359"/>
      <c r="AM220" s="359"/>
      <c r="AN220" s="359"/>
      <c r="AO220" s="359"/>
      <c r="AP220" s="359"/>
      <c r="AQ220" s="359"/>
      <c r="AR220" s="359"/>
      <c r="AS220" s="359"/>
      <c r="AT220" s="359"/>
      <c r="AU220" s="359"/>
      <c r="AV220" s="359"/>
      <c r="AW220" s="359"/>
      <c r="AX220" s="359"/>
      <c r="AY220" s="359"/>
      <c r="AZ220" s="359"/>
      <c r="BA220" s="359"/>
      <c r="BB220" s="359"/>
      <c r="BC220" s="357"/>
    </row>
    <row r="221" spans="1:55" s="351" customFormat="1" ht="29.1" customHeight="1">
      <c r="A221" s="991"/>
      <c r="B221" s="988"/>
      <c r="C221" s="540" t="s">
        <v>505</v>
      </c>
      <c r="D221" s="587">
        <v>532111</v>
      </c>
      <c r="E221" s="554"/>
      <c r="F221" s="554"/>
      <c r="G221" s="554">
        <f t="shared" si="15"/>
        <v>10000000</v>
      </c>
      <c r="H221" s="571">
        <v>2</v>
      </c>
      <c r="I221" s="571" t="s">
        <v>394</v>
      </c>
      <c r="J221" s="708">
        <v>5000000</v>
      </c>
      <c r="K221" s="582" t="s">
        <v>27</v>
      </c>
      <c r="L221" s="550"/>
      <c r="M221" s="551"/>
      <c r="N221" s="564"/>
      <c r="O221" s="564"/>
      <c r="P221" s="1116" t="s">
        <v>30</v>
      </c>
      <c r="Q221" s="357"/>
      <c r="R221" s="356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I221" s="359"/>
      <c r="AJ221" s="359"/>
      <c r="AK221" s="359"/>
      <c r="AL221" s="359"/>
      <c r="AM221" s="359"/>
      <c r="AN221" s="359"/>
      <c r="AO221" s="359"/>
      <c r="AP221" s="359"/>
      <c r="AQ221" s="359"/>
      <c r="AR221" s="359"/>
      <c r="AS221" s="359"/>
      <c r="AT221" s="359"/>
      <c r="AU221" s="359"/>
      <c r="AV221" s="359"/>
      <c r="AW221" s="359"/>
      <c r="AX221" s="359"/>
      <c r="AY221" s="359"/>
      <c r="AZ221" s="359"/>
      <c r="BA221" s="359"/>
      <c r="BB221" s="359"/>
      <c r="BC221" s="357"/>
    </row>
    <row r="222" spans="1:55" s="351" customFormat="1" ht="29.1" customHeight="1">
      <c r="A222" s="509"/>
      <c r="B222" s="541" t="s">
        <v>26</v>
      </c>
      <c r="C222" s="540" t="s">
        <v>506</v>
      </c>
      <c r="D222" s="587">
        <v>536111</v>
      </c>
      <c r="E222" s="554"/>
      <c r="F222" s="554"/>
      <c r="G222" s="554">
        <f>H222*J222</f>
        <v>13500000</v>
      </c>
      <c r="H222" s="571">
        <v>9</v>
      </c>
      <c r="I222" s="571" t="s">
        <v>445</v>
      </c>
      <c r="J222" s="708">
        <v>1500000</v>
      </c>
      <c r="K222" s="582" t="s">
        <v>27</v>
      </c>
      <c r="L222" s="574"/>
      <c r="M222" s="574"/>
      <c r="N222" s="564"/>
      <c r="O222" s="564"/>
      <c r="P222" s="1116" t="s">
        <v>30</v>
      </c>
      <c r="Q222" s="357"/>
      <c r="R222" s="356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  <c r="AM222" s="359"/>
      <c r="AN222" s="359"/>
      <c r="AO222" s="359"/>
      <c r="AP222" s="359"/>
      <c r="AQ222" s="359"/>
      <c r="AR222" s="359"/>
      <c r="AS222" s="359"/>
      <c r="AT222" s="359"/>
      <c r="AU222" s="359"/>
      <c r="AV222" s="359"/>
      <c r="AW222" s="359"/>
      <c r="AX222" s="359"/>
      <c r="AY222" s="359"/>
      <c r="AZ222" s="359"/>
      <c r="BA222" s="359"/>
      <c r="BB222" s="359"/>
      <c r="BC222" s="357"/>
    </row>
    <row r="223" spans="1:55" s="351" customFormat="1" ht="29.1" customHeight="1">
      <c r="A223" s="990"/>
      <c r="B223" s="987" t="s">
        <v>205</v>
      </c>
      <c r="C223" s="540" t="s">
        <v>1029</v>
      </c>
      <c r="D223" s="587">
        <v>525112</v>
      </c>
      <c r="E223" s="554"/>
      <c r="F223" s="554"/>
      <c r="G223" s="554">
        <f t="shared" si="15"/>
        <v>165000000</v>
      </c>
      <c r="H223" s="571">
        <v>3000</v>
      </c>
      <c r="I223" s="571" t="s">
        <v>1032</v>
      </c>
      <c r="J223" s="708">
        <v>55000</v>
      </c>
      <c r="K223" s="582" t="s">
        <v>76</v>
      </c>
      <c r="L223" s="574"/>
      <c r="M223" s="574"/>
      <c r="N223" s="564"/>
      <c r="O223" s="564"/>
      <c r="P223" s="1116" t="s">
        <v>30</v>
      </c>
      <c r="Q223" s="357"/>
      <c r="R223" s="356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359"/>
      <c r="AF223" s="359"/>
      <c r="AG223" s="359"/>
      <c r="AH223" s="359"/>
      <c r="AI223" s="359"/>
      <c r="AJ223" s="359"/>
      <c r="AK223" s="359"/>
      <c r="AL223" s="359"/>
      <c r="AM223" s="359"/>
      <c r="AN223" s="359"/>
      <c r="AO223" s="359"/>
      <c r="AP223" s="359"/>
      <c r="AQ223" s="359"/>
      <c r="AR223" s="359"/>
      <c r="AS223" s="359"/>
      <c r="AT223" s="359"/>
      <c r="AU223" s="359"/>
      <c r="AV223" s="359"/>
      <c r="AW223" s="359"/>
      <c r="AX223" s="359"/>
      <c r="AY223" s="359"/>
      <c r="AZ223" s="359"/>
      <c r="BA223" s="359"/>
      <c r="BB223" s="359"/>
      <c r="BC223" s="357"/>
    </row>
    <row r="224" spans="1:55" s="351" customFormat="1" ht="29.1" customHeight="1">
      <c r="A224" s="992"/>
      <c r="B224" s="989"/>
      <c r="C224" s="540" t="s">
        <v>1030</v>
      </c>
      <c r="D224" s="587">
        <v>525112</v>
      </c>
      <c r="E224" s="554"/>
      <c r="F224" s="554"/>
      <c r="G224" s="554">
        <f t="shared" si="15"/>
        <v>141000000</v>
      </c>
      <c r="H224" s="571">
        <v>3000</v>
      </c>
      <c r="I224" s="571" t="s">
        <v>1032</v>
      </c>
      <c r="J224" s="708">
        <v>47000</v>
      </c>
      <c r="K224" s="582" t="s">
        <v>76</v>
      </c>
      <c r="L224" s="550"/>
      <c r="M224" s="551"/>
      <c r="N224" s="564"/>
      <c r="O224" s="564"/>
      <c r="P224" s="1116" t="s">
        <v>30</v>
      </c>
      <c r="Q224" s="357"/>
      <c r="R224" s="356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I224" s="359"/>
      <c r="AJ224" s="359"/>
      <c r="AK224" s="359"/>
      <c r="AL224" s="359"/>
      <c r="AM224" s="359"/>
      <c r="AN224" s="359"/>
      <c r="AO224" s="359"/>
      <c r="AP224" s="359"/>
      <c r="AQ224" s="359"/>
      <c r="AR224" s="359"/>
      <c r="AS224" s="359"/>
      <c r="AT224" s="359"/>
      <c r="AU224" s="359"/>
      <c r="AV224" s="359"/>
      <c r="AW224" s="359"/>
      <c r="AX224" s="359"/>
      <c r="AY224" s="359"/>
      <c r="AZ224" s="359"/>
      <c r="BA224" s="359"/>
      <c r="BB224" s="359"/>
      <c r="BC224" s="357"/>
    </row>
    <row r="225" spans="1:72" s="351" customFormat="1" ht="29.1" customHeight="1">
      <c r="A225" s="991"/>
      <c r="B225" s="988"/>
      <c r="C225" s="540" t="s">
        <v>1031</v>
      </c>
      <c r="D225" s="587">
        <v>525112</v>
      </c>
      <c r="E225" s="554"/>
      <c r="F225" s="554"/>
      <c r="G225" s="554">
        <f t="shared" si="15"/>
        <v>150000000</v>
      </c>
      <c r="H225" s="571">
        <v>3000</v>
      </c>
      <c r="I225" s="571" t="s">
        <v>109</v>
      </c>
      <c r="J225" s="708">
        <v>50000</v>
      </c>
      <c r="K225" s="582" t="s">
        <v>76</v>
      </c>
      <c r="L225" s="550"/>
      <c r="M225" s="551"/>
      <c r="N225" s="564"/>
      <c r="O225" s="564"/>
      <c r="P225" s="1116" t="s">
        <v>30</v>
      </c>
      <c r="Q225" s="357"/>
      <c r="R225" s="356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59"/>
      <c r="AU225" s="359"/>
      <c r="AV225" s="359"/>
      <c r="AW225" s="359"/>
      <c r="AX225" s="359"/>
      <c r="AY225" s="359"/>
      <c r="AZ225" s="359"/>
      <c r="BA225" s="359"/>
      <c r="BB225" s="359"/>
      <c r="BC225" s="357"/>
    </row>
    <row r="226" spans="1:72" s="351" customFormat="1" ht="21.75" customHeight="1">
      <c r="A226" s="688"/>
      <c r="B226" s="985" t="s">
        <v>1027</v>
      </c>
      <c r="C226" s="985"/>
      <c r="D226" s="985"/>
      <c r="E226" s="985"/>
      <c r="F226" s="985"/>
      <c r="G226" s="985"/>
      <c r="H226" s="985"/>
      <c r="I226" s="985"/>
      <c r="J226" s="985"/>
      <c r="K226" s="985"/>
      <c r="L226" s="985"/>
      <c r="M226" s="985"/>
      <c r="N226" s="985"/>
      <c r="O226" s="985"/>
      <c r="P226" s="985"/>
      <c r="Q226" s="357"/>
      <c r="R226" s="356"/>
      <c r="S226" s="359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359"/>
      <c r="AD226" s="359"/>
      <c r="AE226" s="359"/>
      <c r="AF226" s="359"/>
      <c r="AG226" s="359"/>
      <c r="AH226" s="359"/>
      <c r="AI226" s="359"/>
      <c r="AJ226" s="359"/>
      <c r="AK226" s="359"/>
      <c r="AL226" s="359"/>
      <c r="AM226" s="359"/>
      <c r="AN226" s="359"/>
      <c r="AO226" s="359"/>
      <c r="AP226" s="359"/>
      <c r="AQ226" s="359"/>
      <c r="AR226" s="359"/>
      <c r="AS226" s="359"/>
      <c r="AT226" s="359"/>
      <c r="AU226" s="359"/>
      <c r="AV226" s="359"/>
      <c r="AW226" s="359"/>
      <c r="AX226" s="359"/>
      <c r="AY226" s="359"/>
      <c r="AZ226" s="359"/>
      <c r="BA226" s="359"/>
      <c r="BB226" s="359"/>
      <c r="BC226" s="359"/>
      <c r="BD226" s="359"/>
      <c r="BE226" s="359"/>
      <c r="BF226" s="359"/>
      <c r="BG226" s="359"/>
      <c r="BH226" s="359"/>
      <c r="BI226" s="359"/>
      <c r="BJ226" s="359"/>
      <c r="BK226" s="359"/>
      <c r="BL226" s="359"/>
      <c r="BM226" s="359"/>
      <c r="BN226" s="359"/>
      <c r="BO226" s="359"/>
      <c r="BP226" s="359"/>
      <c r="BQ226" s="359"/>
      <c r="BR226" s="359"/>
      <c r="BS226" s="359"/>
      <c r="BT226" s="357"/>
    </row>
    <row r="227" spans="1:72" s="696" customFormat="1" ht="29.1" hidden="1" customHeight="1">
      <c r="A227" s="688"/>
      <c r="B227" s="862" t="s">
        <v>314</v>
      </c>
      <c r="C227" s="695"/>
      <c r="D227" s="700"/>
      <c r="E227" s="701"/>
      <c r="F227" s="701"/>
      <c r="G227" s="701"/>
      <c r="H227" s="695"/>
      <c r="I227" s="695"/>
      <c r="J227" s="702"/>
      <c r="K227" s="698"/>
      <c r="L227" s="695"/>
      <c r="M227" s="695"/>
      <c r="N227" s="695"/>
      <c r="O227" s="695"/>
      <c r="Q227" s="703"/>
      <c r="R227" s="704"/>
      <c r="S227" s="686"/>
      <c r="T227" s="686"/>
      <c r="U227" s="686"/>
      <c r="V227" s="686"/>
      <c r="W227" s="686"/>
      <c r="X227" s="686"/>
      <c r="Y227" s="686"/>
      <c r="Z227" s="686"/>
      <c r="AA227" s="686"/>
      <c r="AB227" s="686"/>
      <c r="AC227" s="686"/>
      <c r="AD227" s="686"/>
      <c r="AE227" s="686"/>
      <c r="AF227" s="686"/>
      <c r="AG227" s="686"/>
      <c r="AH227" s="686"/>
      <c r="AI227" s="686"/>
      <c r="AJ227" s="686"/>
      <c r="AK227" s="686"/>
      <c r="AL227" s="686"/>
      <c r="AM227" s="686"/>
      <c r="AN227" s="686"/>
      <c r="AO227" s="686"/>
      <c r="AP227" s="686"/>
      <c r="AQ227" s="686"/>
      <c r="AR227" s="686"/>
      <c r="AS227" s="686"/>
      <c r="AT227" s="686"/>
      <c r="AU227" s="686"/>
      <c r="AV227" s="686"/>
      <c r="AW227" s="686"/>
      <c r="AX227" s="686"/>
      <c r="AY227" s="686"/>
      <c r="AZ227" s="686"/>
      <c r="BA227" s="686"/>
      <c r="BB227" s="686"/>
      <c r="BC227" s="703"/>
    </row>
    <row r="228" spans="1:72" s="696" customFormat="1" ht="29.1" customHeight="1">
      <c r="A228" s="510"/>
      <c r="B228" s="543" t="s">
        <v>26</v>
      </c>
      <c r="C228" s="540" t="s">
        <v>789</v>
      </c>
      <c r="D228" s="591">
        <v>536111</v>
      </c>
      <c r="E228" s="576"/>
      <c r="F228" s="576"/>
      <c r="G228" s="576">
        <f>H228*J228</f>
        <v>30334000</v>
      </c>
      <c r="H228" s="571">
        <v>1</v>
      </c>
      <c r="I228" s="571" t="s">
        <v>29</v>
      </c>
      <c r="J228" s="718">
        <v>30334000</v>
      </c>
      <c r="K228" s="583" t="s">
        <v>27</v>
      </c>
      <c r="L228" s="574"/>
      <c r="M228" s="574"/>
      <c r="N228" s="574"/>
      <c r="O228" s="574"/>
      <c r="P228" s="1116" t="s">
        <v>30</v>
      </c>
      <c r="Q228" s="703"/>
      <c r="R228" s="704"/>
      <c r="S228" s="686"/>
      <c r="T228" s="686"/>
      <c r="U228" s="686"/>
      <c r="V228" s="686"/>
      <c r="W228" s="686"/>
      <c r="X228" s="686"/>
      <c r="Y228" s="686"/>
      <c r="Z228" s="686"/>
      <c r="AA228" s="686"/>
      <c r="AB228" s="686"/>
      <c r="AC228" s="686"/>
      <c r="AD228" s="686"/>
      <c r="AE228" s="686"/>
      <c r="AF228" s="686"/>
      <c r="AG228" s="686"/>
      <c r="AH228" s="686"/>
      <c r="AI228" s="686"/>
      <c r="AJ228" s="686"/>
      <c r="AK228" s="686"/>
      <c r="AL228" s="686"/>
      <c r="AM228" s="686"/>
      <c r="AN228" s="686"/>
      <c r="AO228" s="686"/>
      <c r="AP228" s="686"/>
      <c r="AQ228" s="686"/>
      <c r="AR228" s="686"/>
      <c r="AS228" s="686"/>
      <c r="AT228" s="686"/>
      <c r="AU228" s="686"/>
      <c r="AV228" s="686"/>
      <c r="AW228" s="686"/>
      <c r="AX228" s="686"/>
      <c r="AY228" s="686"/>
      <c r="AZ228" s="686"/>
      <c r="BA228" s="686"/>
      <c r="BB228" s="686"/>
      <c r="BC228" s="703"/>
    </row>
    <row r="229" spans="1:72" s="351" customFormat="1" ht="29.1" customHeight="1">
      <c r="A229" s="509"/>
      <c r="B229" s="856" t="s">
        <v>36</v>
      </c>
      <c r="C229" s="540" t="s">
        <v>1028</v>
      </c>
      <c r="D229" s="587">
        <v>521211</v>
      </c>
      <c r="E229" s="554"/>
      <c r="F229" s="554"/>
      <c r="G229" s="554">
        <v>125000000</v>
      </c>
      <c r="H229" s="571">
        <v>1</v>
      </c>
      <c r="I229" s="571" t="s">
        <v>29</v>
      </c>
      <c r="J229" s="715">
        <f>G229</f>
        <v>125000000</v>
      </c>
      <c r="K229" s="582" t="s">
        <v>27</v>
      </c>
      <c r="L229" s="574"/>
      <c r="M229" s="574"/>
      <c r="N229" s="574"/>
      <c r="O229" s="574"/>
      <c r="P229" s="1116" t="s">
        <v>30</v>
      </c>
      <c r="Q229" s="357"/>
      <c r="R229" s="356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AO229" s="359"/>
      <c r="AP229" s="359"/>
      <c r="AQ229" s="359"/>
      <c r="AR229" s="359"/>
      <c r="AS229" s="359"/>
      <c r="AT229" s="359"/>
      <c r="AU229" s="359"/>
      <c r="AV229" s="359"/>
      <c r="AW229" s="359"/>
      <c r="AX229" s="359"/>
      <c r="AY229" s="359"/>
      <c r="AZ229" s="359"/>
      <c r="BA229" s="359"/>
      <c r="BB229" s="359"/>
      <c r="BC229" s="357"/>
    </row>
    <row r="230" spans="1:72" s="696" customFormat="1" ht="29.1" customHeight="1">
      <c r="A230" s="688"/>
      <c r="B230" s="983" t="s">
        <v>1039</v>
      </c>
      <c r="C230" s="983"/>
      <c r="D230" s="983"/>
      <c r="E230" s="983"/>
      <c r="F230" s="983"/>
      <c r="G230" s="983"/>
      <c r="H230" s="983"/>
      <c r="I230" s="983"/>
      <c r="J230" s="983"/>
      <c r="K230" s="983"/>
      <c r="L230" s="983"/>
      <c r="M230" s="983"/>
      <c r="N230" s="983"/>
      <c r="O230" s="983"/>
      <c r="P230" s="983"/>
      <c r="Q230" s="703"/>
      <c r="R230" s="704"/>
      <c r="S230" s="686"/>
      <c r="T230" s="686"/>
      <c r="U230" s="686"/>
      <c r="V230" s="686"/>
      <c r="W230" s="686"/>
      <c r="X230" s="686"/>
      <c r="Y230" s="686"/>
      <c r="Z230" s="686"/>
      <c r="AA230" s="686"/>
      <c r="AB230" s="686"/>
      <c r="AC230" s="686"/>
      <c r="AD230" s="686"/>
      <c r="AE230" s="686"/>
      <c r="AF230" s="686"/>
      <c r="AG230" s="686"/>
      <c r="AH230" s="686"/>
      <c r="AI230" s="686"/>
      <c r="AJ230" s="686"/>
      <c r="AK230" s="686"/>
      <c r="AL230" s="686"/>
      <c r="AM230" s="686"/>
      <c r="AN230" s="686"/>
      <c r="AO230" s="686"/>
      <c r="AP230" s="686"/>
      <c r="AQ230" s="686"/>
      <c r="AR230" s="686"/>
      <c r="AS230" s="686"/>
      <c r="AT230" s="686"/>
      <c r="AU230" s="686"/>
      <c r="AV230" s="686"/>
      <c r="AW230" s="686"/>
      <c r="AX230" s="686"/>
      <c r="AY230" s="686"/>
      <c r="AZ230" s="686"/>
      <c r="BA230" s="686"/>
      <c r="BB230" s="686"/>
      <c r="BC230" s="703"/>
    </row>
    <row r="231" spans="1:72" s="351" customFormat="1" ht="29.1" customHeight="1">
      <c r="A231" s="509"/>
      <c r="B231" s="541" t="s">
        <v>75</v>
      </c>
      <c r="C231" s="540" t="s">
        <v>436</v>
      </c>
      <c r="D231" s="587">
        <v>532111</v>
      </c>
      <c r="E231" s="554"/>
      <c r="F231" s="554"/>
      <c r="G231" s="554">
        <f>H231*J231</f>
        <v>110000000</v>
      </c>
      <c r="H231" s="571">
        <v>1</v>
      </c>
      <c r="I231" s="571" t="s">
        <v>394</v>
      </c>
      <c r="J231" s="708">
        <v>110000000</v>
      </c>
      <c r="K231" s="582" t="s">
        <v>27</v>
      </c>
      <c r="L231" s="574"/>
      <c r="M231" s="574"/>
      <c r="N231" s="574"/>
      <c r="O231" s="574"/>
      <c r="P231" s="1116" t="s">
        <v>30</v>
      </c>
      <c r="Q231" s="357"/>
      <c r="R231" s="356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359"/>
      <c r="AM231" s="359"/>
      <c r="AN231" s="359"/>
      <c r="AO231" s="359"/>
      <c r="AP231" s="359"/>
      <c r="AQ231" s="359"/>
      <c r="AR231" s="359"/>
      <c r="AS231" s="359"/>
      <c r="AT231" s="359"/>
      <c r="AU231" s="359"/>
      <c r="AV231" s="359"/>
      <c r="AW231" s="359"/>
      <c r="AX231" s="359"/>
      <c r="AY231" s="359"/>
      <c r="AZ231" s="359"/>
      <c r="BA231" s="359"/>
      <c r="BB231" s="359"/>
      <c r="BC231" s="357"/>
    </row>
    <row r="232" spans="1:72" s="351" customFormat="1" ht="29.1" customHeight="1">
      <c r="A232" s="509"/>
      <c r="B232" s="542"/>
      <c r="C232" s="540" t="s">
        <v>437</v>
      </c>
      <c r="D232" s="587">
        <v>532111</v>
      </c>
      <c r="E232" s="554"/>
      <c r="F232" s="554"/>
      <c r="G232" s="554">
        <f t="shared" ref="G232:G234" si="16">H232*J232</f>
        <v>100000000</v>
      </c>
      <c r="H232" s="571">
        <v>1</v>
      </c>
      <c r="I232" s="571" t="s">
        <v>394</v>
      </c>
      <c r="J232" s="708">
        <v>100000000</v>
      </c>
      <c r="K232" s="582" t="s">
        <v>27</v>
      </c>
      <c r="L232" s="574"/>
      <c r="M232" s="574"/>
      <c r="N232" s="574"/>
      <c r="O232" s="574"/>
      <c r="P232" s="1116" t="s">
        <v>30</v>
      </c>
      <c r="Q232" s="357"/>
      <c r="R232" s="356"/>
      <c r="S232" s="359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I232" s="359"/>
      <c r="AJ232" s="359"/>
      <c r="AK232" s="359"/>
      <c r="AL232" s="359"/>
      <c r="AM232" s="359"/>
      <c r="AN232" s="359"/>
      <c r="AO232" s="359"/>
      <c r="AP232" s="359"/>
      <c r="AQ232" s="359"/>
      <c r="AR232" s="359"/>
      <c r="AS232" s="359"/>
      <c r="AT232" s="359"/>
      <c r="AU232" s="359"/>
      <c r="AV232" s="359"/>
      <c r="AW232" s="359"/>
      <c r="AX232" s="359"/>
      <c r="AY232" s="359"/>
      <c r="AZ232" s="359"/>
      <c r="BA232" s="359"/>
      <c r="BB232" s="359"/>
      <c r="BC232" s="357"/>
    </row>
    <row r="233" spans="1:72" s="351" customFormat="1" ht="29.1" customHeight="1">
      <c r="A233" s="509"/>
      <c r="B233" s="542"/>
      <c r="C233" s="540" t="s">
        <v>439</v>
      </c>
      <c r="D233" s="587">
        <v>532111</v>
      </c>
      <c r="E233" s="554"/>
      <c r="F233" s="554"/>
      <c r="G233" s="554">
        <f t="shared" si="16"/>
        <v>10000000</v>
      </c>
      <c r="H233" s="571">
        <v>5</v>
      </c>
      <c r="I233" s="571" t="s">
        <v>394</v>
      </c>
      <c r="J233" s="708">
        <v>2000000</v>
      </c>
      <c r="K233" s="582" t="s">
        <v>27</v>
      </c>
      <c r="L233" s="574"/>
      <c r="M233" s="574"/>
      <c r="N233" s="574"/>
      <c r="O233" s="574"/>
      <c r="P233" s="1116" t="s">
        <v>30</v>
      </c>
      <c r="Q233" s="357"/>
      <c r="R233" s="356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59"/>
      <c r="AK233" s="359"/>
      <c r="AL233" s="359"/>
      <c r="AM233" s="359"/>
      <c r="AN233" s="359"/>
      <c r="AO233" s="359"/>
      <c r="AP233" s="359"/>
      <c r="AQ233" s="359"/>
      <c r="AR233" s="359"/>
      <c r="AS233" s="359"/>
      <c r="AT233" s="359"/>
      <c r="AU233" s="359"/>
      <c r="AV233" s="359"/>
      <c r="AW233" s="359"/>
      <c r="AX233" s="359"/>
      <c r="AY233" s="359"/>
      <c r="AZ233" s="359"/>
      <c r="BA233" s="359"/>
      <c r="BB233" s="359"/>
      <c r="BC233" s="357"/>
    </row>
    <row r="234" spans="1:72" s="351" customFormat="1" ht="29.1" customHeight="1">
      <c r="A234" s="509"/>
      <c r="B234" s="542"/>
      <c r="C234" s="540" t="s">
        <v>440</v>
      </c>
      <c r="D234" s="587">
        <v>532111</v>
      </c>
      <c r="E234" s="554"/>
      <c r="F234" s="554"/>
      <c r="G234" s="554">
        <f t="shared" si="16"/>
        <v>80000000</v>
      </c>
      <c r="H234" s="571">
        <v>1</v>
      </c>
      <c r="I234" s="571" t="s">
        <v>29</v>
      </c>
      <c r="J234" s="708">
        <v>80000000</v>
      </c>
      <c r="K234" s="582" t="s">
        <v>27</v>
      </c>
      <c r="L234" s="574"/>
      <c r="M234" s="574"/>
      <c r="N234" s="574"/>
      <c r="O234" s="574"/>
      <c r="P234" s="1116" t="s">
        <v>30</v>
      </c>
      <c r="Q234" s="357"/>
      <c r="R234" s="356"/>
      <c r="S234" s="359"/>
      <c r="T234" s="359"/>
      <c r="U234" s="359"/>
      <c r="V234" s="359"/>
      <c r="W234" s="359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59"/>
      <c r="AS234" s="359"/>
      <c r="AT234" s="359"/>
      <c r="AU234" s="359"/>
      <c r="AV234" s="359"/>
      <c r="AW234" s="359"/>
      <c r="AX234" s="359"/>
      <c r="AY234" s="359"/>
      <c r="AZ234" s="359"/>
      <c r="BA234" s="359"/>
      <c r="BB234" s="359"/>
      <c r="BC234" s="357"/>
    </row>
    <row r="235" spans="1:72" s="696" customFormat="1" ht="29.1" customHeight="1">
      <c r="A235" s="997" t="s">
        <v>1040</v>
      </c>
      <c r="B235" s="998"/>
      <c r="C235" s="998"/>
      <c r="D235" s="998"/>
      <c r="E235" s="998"/>
      <c r="F235" s="998"/>
      <c r="G235" s="998"/>
      <c r="H235" s="998"/>
      <c r="I235" s="998"/>
      <c r="J235" s="998"/>
      <c r="K235" s="998"/>
      <c r="L235" s="998"/>
      <c r="M235" s="998"/>
      <c r="N235" s="998"/>
      <c r="O235" s="998"/>
      <c r="P235" s="999"/>
      <c r="Q235" s="703"/>
      <c r="R235" s="704"/>
      <c r="S235" s="686"/>
      <c r="T235" s="686"/>
      <c r="U235" s="686"/>
      <c r="V235" s="686"/>
      <c r="W235" s="686"/>
      <c r="X235" s="686"/>
      <c r="Y235" s="686"/>
      <c r="Z235" s="686"/>
      <c r="AA235" s="686"/>
      <c r="AB235" s="686"/>
      <c r="AC235" s="686"/>
      <c r="AD235" s="686"/>
      <c r="AE235" s="686"/>
      <c r="AF235" s="686"/>
      <c r="AG235" s="686"/>
      <c r="AH235" s="686"/>
      <c r="AI235" s="686"/>
      <c r="AJ235" s="686"/>
      <c r="AK235" s="686"/>
      <c r="AL235" s="686"/>
      <c r="AM235" s="686"/>
      <c r="AN235" s="686"/>
      <c r="AO235" s="686"/>
      <c r="AP235" s="686"/>
      <c r="AQ235" s="686"/>
      <c r="AR235" s="686"/>
      <c r="AS235" s="686"/>
      <c r="AT235" s="686"/>
      <c r="AU235" s="686"/>
      <c r="AV235" s="686"/>
      <c r="AW235" s="686"/>
      <c r="AX235" s="686"/>
      <c r="AY235" s="686"/>
      <c r="AZ235" s="686"/>
      <c r="BA235" s="686"/>
      <c r="BB235" s="686"/>
      <c r="BC235" s="703"/>
    </row>
    <row r="236" spans="1:72" s="696" customFormat="1" ht="29.1" customHeight="1">
      <c r="A236" s="688"/>
      <c r="B236" s="983" t="s">
        <v>1037</v>
      </c>
      <c r="C236" s="983"/>
      <c r="D236" s="983"/>
      <c r="E236" s="983"/>
      <c r="F236" s="983"/>
      <c r="G236" s="983"/>
      <c r="H236" s="983"/>
      <c r="I236" s="983"/>
      <c r="J236" s="983"/>
      <c r="K236" s="983"/>
      <c r="L236" s="983"/>
      <c r="M236" s="983"/>
      <c r="N236" s="983"/>
      <c r="O236" s="983"/>
      <c r="P236" s="983"/>
      <c r="Q236" s="703"/>
      <c r="R236" s="704"/>
      <c r="S236" s="686"/>
      <c r="T236" s="686"/>
      <c r="U236" s="686"/>
      <c r="V236" s="686"/>
      <c r="W236" s="686"/>
      <c r="X236" s="686"/>
      <c r="Y236" s="686"/>
      <c r="Z236" s="686"/>
      <c r="AA236" s="686"/>
      <c r="AB236" s="686"/>
      <c r="AC236" s="686"/>
      <c r="AD236" s="686"/>
      <c r="AE236" s="686"/>
      <c r="AF236" s="686"/>
      <c r="AG236" s="686"/>
      <c r="AH236" s="686"/>
      <c r="AI236" s="686"/>
      <c r="AJ236" s="686"/>
      <c r="AK236" s="686"/>
      <c r="AL236" s="686"/>
      <c r="AM236" s="686"/>
      <c r="AN236" s="686"/>
      <c r="AO236" s="686"/>
      <c r="AP236" s="686"/>
      <c r="AQ236" s="686"/>
      <c r="AR236" s="686"/>
      <c r="AS236" s="686"/>
      <c r="AT236" s="686"/>
      <c r="AU236" s="686"/>
      <c r="AV236" s="686"/>
      <c r="AW236" s="686"/>
      <c r="AX236" s="686"/>
      <c r="AY236" s="686"/>
      <c r="AZ236" s="686"/>
      <c r="BA236" s="686"/>
      <c r="BB236" s="686"/>
      <c r="BC236" s="703"/>
    </row>
    <row r="237" spans="1:72" s="351" customFormat="1" ht="29.1" customHeight="1">
      <c r="A237" s="509"/>
      <c r="B237" s="541" t="s">
        <v>75</v>
      </c>
      <c r="C237" s="540" t="s">
        <v>396</v>
      </c>
      <c r="D237" s="587">
        <v>532111</v>
      </c>
      <c r="E237" s="554"/>
      <c r="F237" s="554"/>
      <c r="G237" s="554">
        <f>H237*J237</f>
        <v>19000000</v>
      </c>
      <c r="H237" s="571">
        <v>2</v>
      </c>
      <c r="I237" s="571" t="s">
        <v>394</v>
      </c>
      <c r="J237" s="710">
        <v>9500000</v>
      </c>
      <c r="K237" s="582" t="s">
        <v>27</v>
      </c>
      <c r="L237" s="574"/>
      <c r="M237" s="574"/>
      <c r="N237" s="574"/>
      <c r="O237" s="574"/>
      <c r="P237" s="1116" t="s">
        <v>30</v>
      </c>
      <c r="Q237" s="357"/>
      <c r="R237" s="356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I237" s="359"/>
      <c r="AJ237" s="359"/>
      <c r="AK237" s="359"/>
      <c r="AL237" s="359"/>
      <c r="AM237" s="359"/>
      <c r="AN237" s="359"/>
      <c r="AO237" s="359"/>
      <c r="AP237" s="359"/>
      <c r="AQ237" s="359"/>
      <c r="AR237" s="359"/>
      <c r="AS237" s="359"/>
      <c r="AT237" s="359"/>
      <c r="AU237" s="359"/>
      <c r="AV237" s="359"/>
      <c r="AW237" s="359"/>
      <c r="AX237" s="359"/>
      <c r="AY237" s="359"/>
      <c r="AZ237" s="359"/>
      <c r="BA237" s="359"/>
      <c r="BB237" s="359"/>
      <c r="BC237" s="357"/>
    </row>
    <row r="238" spans="1:72" s="351" customFormat="1" ht="9.9499999999999993" hidden="1" customHeight="1">
      <c r="A238" s="509"/>
      <c r="B238" s="542"/>
      <c r="C238" s="546"/>
      <c r="D238" s="587"/>
      <c r="E238" s="554"/>
      <c r="F238" s="554"/>
      <c r="G238" s="554"/>
      <c r="H238" s="571"/>
      <c r="I238" s="571"/>
      <c r="J238" s="572"/>
      <c r="K238" s="582"/>
      <c r="L238" s="571"/>
      <c r="M238" s="571"/>
      <c r="N238" s="571"/>
      <c r="O238" s="571"/>
      <c r="Q238" s="357"/>
      <c r="R238" s="356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I238" s="359"/>
      <c r="AJ238" s="359"/>
      <c r="AK238" s="359"/>
      <c r="AL238" s="359"/>
      <c r="AM238" s="359"/>
      <c r="AN238" s="359"/>
      <c r="AO238" s="359"/>
      <c r="AP238" s="359"/>
      <c r="AQ238" s="359"/>
      <c r="AR238" s="359"/>
      <c r="AS238" s="359"/>
      <c r="AT238" s="359"/>
      <c r="AU238" s="359"/>
      <c r="AV238" s="359"/>
      <c r="AW238" s="359"/>
      <c r="AX238" s="359"/>
      <c r="AY238" s="359"/>
      <c r="AZ238" s="359"/>
      <c r="BA238" s="359"/>
      <c r="BB238" s="359"/>
      <c r="BC238" s="357"/>
    </row>
    <row r="239" spans="1:72" s="696" customFormat="1" ht="25.5" customHeight="1">
      <c r="A239" s="688"/>
      <c r="B239" s="983" t="s">
        <v>1033</v>
      </c>
      <c r="C239" s="983"/>
      <c r="D239" s="983"/>
      <c r="E239" s="983"/>
      <c r="F239" s="983"/>
      <c r="G239" s="983"/>
      <c r="H239" s="983"/>
      <c r="I239" s="983"/>
      <c r="J239" s="983"/>
      <c r="K239" s="983"/>
      <c r="L239" s="983"/>
      <c r="M239" s="983"/>
      <c r="N239" s="983"/>
      <c r="O239" s="983"/>
      <c r="P239" s="983"/>
      <c r="Q239" s="703"/>
      <c r="R239" s="704"/>
      <c r="S239" s="686"/>
      <c r="T239" s="686"/>
      <c r="U239" s="686"/>
      <c r="V239" s="686"/>
      <c r="W239" s="686"/>
      <c r="X239" s="686"/>
      <c r="Y239" s="686"/>
      <c r="Z239" s="686"/>
      <c r="AA239" s="686"/>
      <c r="AB239" s="686"/>
      <c r="AC239" s="686"/>
      <c r="AD239" s="686"/>
      <c r="AE239" s="686"/>
      <c r="AF239" s="686"/>
      <c r="AG239" s="686"/>
      <c r="AH239" s="686"/>
      <c r="AI239" s="686"/>
      <c r="AJ239" s="686"/>
      <c r="AK239" s="686"/>
      <c r="AL239" s="686"/>
      <c r="AM239" s="686"/>
      <c r="AN239" s="686"/>
      <c r="AO239" s="686"/>
      <c r="AP239" s="686"/>
      <c r="AQ239" s="686"/>
      <c r="AR239" s="686"/>
      <c r="AS239" s="686"/>
      <c r="AT239" s="686"/>
      <c r="AU239" s="686"/>
      <c r="AV239" s="686"/>
      <c r="AW239" s="686"/>
      <c r="AX239" s="686"/>
      <c r="AY239" s="686"/>
      <c r="AZ239" s="686"/>
      <c r="BA239" s="686"/>
      <c r="BB239" s="686"/>
      <c r="BC239" s="703"/>
    </row>
    <row r="240" spans="1:72" s="351" customFormat="1" ht="29.1" customHeight="1">
      <c r="A240" s="509"/>
      <c r="B240" s="542" t="s">
        <v>1034</v>
      </c>
      <c r="C240" s="540" t="s">
        <v>1035</v>
      </c>
      <c r="D240" s="587">
        <v>525119</v>
      </c>
      <c r="E240" s="554"/>
      <c r="F240" s="554"/>
      <c r="G240" s="554">
        <f>H240*J240</f>
        <v>28800000</v>
      </c>
      <c r="H240" s="571">
        <v>800</v>
      </c>
      <c r="I240" s="571" t="s">
        <v>109</v>
      </c>
      <c r="J240" s="708">
        <v>36000</v>
      </c>
      <c r="K240" s="582" t="s">
        <v>76</v>
      </c>
      <c r="L240" s="574"/>
      <c r="M240" s="574"/>
      <c r="N240" s="574"/>
      <c r="O240" s="574"/>
      <c r="P240" s="1116" t="s">
        <v>30</v>
      </c>
      <c r="Q240" s="357"/>
      <c r="R240" s="356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I240" s="359"/>
      <c r="AJ240" s="359"/>
      <c r="AK240" s="359"/>
      <c r="AL240" s="359"/>
      <c r="AM240" s="359"/>
      <c r="AN240" s="359"/>
      <c r="AO240" s="359"/>
      <c r="AP240" s="359"/>
      <c r="AQ240" s="359"/>
      <c r="AR240" s="359"/>
      <c r="AS240" s="359"/>
      <c r="AT240" s="359"/>
      <c r="AU240" s="359"/>
      <c r="AV240" s="359"/>
      <c r="AW240" s="359"/>
      <c r="AX240" s="359"/>
      <c r="AY240" s="359"/>
      <c r="AZ240" s="359"/>
      <c r="BA240" s="359"/>
      <c r="BB240" s="359"/>
      <c r="BC240" s="357"/>
    </row>
    <row r="241" spans="1:55" s="351" customFormat="1" ht="29.1" hidden="1" customHeight="1">
      <c r="A241" s="509"/>
      <c r="B241" s="542"/>
      <c r="C241" s="540"/>
      <c r="D241" s="587"/>
      <c r="E241" s="554"/>
      <c r="F241" s="554"/>
      <c r="G241" s="554"/>
      <c r="H241" s="571"/>
      <c r="I241" s="571"/>
      <c r="J241" s="708"/>
      <c r="K241" s="582"/>
      <c r="L241" s="574"/>
      <c r="M241" s="574"/>
      <c r="N241" s="574"/>
      <c r="O241" s="574"/>
      <c r="Q241" s="357"/>
      <c r="R241" s="356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I241" s="359"/>
      <c r="AJ241" s="359"/>
      <c r="AK241" s="359"/>
      <c r="AL241" s="359"/>
      <c r="AM241" s="359"/>
      <c r="AN241" s="359"/>
      <c r="AO241" s="359"/>
      <c r="AP241" s="359"/>
      <c r="AQ241" s="359"/>
      <c r="AR241" s="359"/>
      <c r="AS241" s="359"/>
      <c r="AT241" s="359"/>
      <c r="AU241" s="359"/>
      <c r="AV241" s="359"/>
      <c r="AW241" s="359"/>
      <c r="AX241" s="359"/>
      <c r="AY241" s="359"/>
      <c r="AZ241" s="359"/>
      <c r="BA241" s="359"/>
      <c r="BB241" s="359"/>
      <c r="BC241" s="357"/>
    </row>
    <row r="242" spans="1:55" s="696" customFormat="1" ht="25.5" customHeight="1">
      <c r="A242" s="688"/>
      <c r="B242" s="983" t="s">
        <v>495</v>
      </c>
      <c r="C242" s="983"/>
      <c r="D242" s="983"/>
      <c r="E242" s="983"/>
      <c r="F242" s="983"/>
      <c r="G242" s="983"/>
      <c r="H242" s="983"/>
      <c r="I242" s="983"/>
      <c r="J242" s="983"/>
      <c r="K242" s="983"/>
      <c r="L242" s="983"/>
      <c r="M242" s="983"/>
      <c r="N242" s="983"/>
      <c r="O242" s="983"/>
      <c r="P242" s="983"/>
      <c r="Q242" s="703"/>
      <c r="R242" s="704"/>
      <c r="S242" s="686"/>
      <c r="T242" s="686"/>
      <c r="U242" s="686"/>
      <c r="V242" s="686"/>
      <c r="W242" s="686"/>
      <c r="X242" s="686"/>
      <c r="Y242" s="686"/>
      <c r="Z242" s="686"/>
      <c r="AA242" s="686"/>
      <c r="AB242" s="686"/>
      <c r="AC242" s="686"/>
      <c r="AD242" s="686"/>
      <c r="AE242" s="686"/>
      <c r="AF242" s="686"/>
      <c r="AG242" s="686"/>
      <c r="AH242" s="686"/>
      <c r="AI242" s="686"/>
      <c r="AJ242" s="686"/>
      <c r="AK242" s="686"/>
      <c r="AL242" s="686"/>
      <c r="AM242" s="686"/>
      <c r="AN242" s="686"/>
      <c r="AO242" s="686"/>
      <c r="AP242" s="686"/>
      <c r="AQ242" s="686"/>
      <c r="AR242" s="686"/>
      <c r="AS242" s="686"/>
      <c r="AT242" s="686"/>
      <c r="AU242" s="686"/>
      <c r="AV242" s="686"/>
      <c r="AW242" s="686"/>
      <c r="AX242" s="686"/>
      <c r="AY242" s="686"/>
      <c r="AZ242" s="686"/>
      <c r="BA242" s="686"/>
      <c r="BB242" s="686"/>
      <c r="BC242" s="703"/>
    </row>
    <row r="243" spans="1:55" s="351" customFormat="1" ht="29.1" customHeight="1">
      <c r="A243" s="509"/>
      <c r="B243" s="541" t="s">
        <v>75</v>
      </c>
      <c r="C243" s="540" t="s">
        <v>487</v>
      </c>
      <c r="D243" s="587">
        <v>532111</v>
      </c>
      <c r="E243" s="554"/>
      <c r="F243" s="554"/>
      <c r="G243" s="554">
        <v>28400000</v>
      </c>
      <c r="H243" s="571">
        <v>1</v>
      </c>
      <c r="I243" s="571" t="s">
        <v>29</v>
      </c>
      <c r="J243" s="554">
        <v>28400000</v>
      </c>
      <c r="K243" s="582" t="s">
        <v>27</v>
      </c>
      <c r="L243" s="574"/>
      <c r="M243" s="574"/>
      <c r="N243" s="574"/>
      <c r="O243" s="574"/>
      <c r="P243" s="1116" t="s">
        <v>30</v>
      </c>
      <c r="Q243" s="357"/>
      <c r="R243" s="356"/>
      <c r="S243" s="359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359"/>
      <c r="AD243" s="359"/>
      <c r="AE243" s="359"/>
      <c r="AF243" s="359"/>
      <c r="AG243" s="359"/>
      <c r="AH243" s="359"/>
      <c r="AI243" s="359"/>
      <c r="AJ243" s="359"/>
      <c r="AK243" s="359"/>
      <c r="AL243" s="359"/>
      <c r="AM243" s="359"/>
      <c r="AN243" s="359"/>
      <c r="AO243" s="359"/>
      <c r="AP243" s="359"/>
      <c r="AQ243" s="359"/>
      <c r="AR243" s="359"/>
      <c r="AS243" s="359"/>
      <c r="AT243" s="359"/>
      <c r="AU243" s="359"/>
      <c r="AV243" s="359"/>
      <c r="AW243" s="359"/>
      <c r="AX243" s="359"/>
      <c r="AY243" s="359"/>
      <c r="AZ243" s="359"/>
      <c r="BA243" s="359"/>
      <c r="BB243" s="359"/>
      <c r="BC243" s="357"/>
    </row>
    <row r="244" spans="1:55" s="696" customFormat="1" ht="9.9499999999999993" hidden="1" customHeight="1">
      <c r="A244" s="688"/>
      <c r="B244" s="707" t="s">
        <v>507</v>
      </c>
      <c r="C244" s="695"/>
      <c r="D244" s="700"/>
      <c r="E244" s="701"/>
      <c r="F244" s="701"/>
      <c r="G244" s="701"/>
      <c r="H244" s="695"/>
      <c r="I244" s="695"/>
      <c r="J244" s="702"/>
      <c r="K244" s="698"/>
      <c r="L244" s="695"/>
      <c r="M244" s="695"/>
      <c r="N244" s="695"/>
      <c r="O244" s="695"/>
      <c r="Q244" s="703"/>
      <c r="R244" s="704"/>
      <c r="S244" s="686"/>
      <c r="T244" s="686"/>
      <c r="U244" s="686"/>
      <c r="V244" s="686"/>
      <c r="W244" s="686"/>
      <c r="X244" s="686"/>
      <c r="Y244" s="686"/>
      <c r="Z244" s="686"/>
      <c r="AA244" s="686"/>
      <c r="AB244" s="686"/>
      <c r="AC244" s="686"/>
      <c r="AD244" s="686"/>
      <c r="AE244" s="686"/>
      <c r="AF244" s="686"/>
      <c r="AG244" s="686"/>
      <c r="AH244" s="686"/>
      <c r="AI244" s="686"/>
      <c r="AJ244" s="686"/>
      <c r="AK244" s="686"/>
      <c r="AL244" s="686"/>
      <c r="AM244" s="686"/>
      <c r="AN244" s="686"/>
      <c r="AO244" s="686"/>
      <c r="AP244" s="686"/>
      <c r="AQ244" s="686"/>
      <c r="AR244" s="686"/>
      <c r="AS244" s="686"/>
      <c r="AT244" s="686"/>
      <c r="AU244" s="686"/>
      <c r="AV244" s="686"/>
      <c r="AW244" s="686"/>
      <c r="AX244" s="686"/>
      <c r="AY244" s="686"/>
      <c r="AZ244" s="686"/>
      <c r="BA244" s="686"/>
      <c r="BB244" s="686"/>
      <c r="BC244" s="703"/>
    </row>
    <row r="245" spans="1:55" s="351" customFormat="1" ht="9.9499999999999993" hidden="1" customHeight="1">
      <c r="A245" s="509"/>
      <c r="B245" s="541" t="s">
        <v>75</v>
      </c>
      <c r="C245" s="540" t="s">
        <v>508</v>
      </c>
      <c r="D245" s="587">
        <v>532111</v>
      </c>
      <c r="E245" s="575">
        <f>J245*H245</f>
        <v>800000000</v>
      </c>
      <c r="F245" s="554"/>
      <c r="G245" s="554"/>
      <c r="H245" s="571">
        <v>1</v>
      </c>
      <c r="I245" s="571" t="s">
        <v>29</v>
      </c>
      <c r="J245" s="708">
        <v>800000000</v>
      </c>
      <c r="K245" s="582" t="s">
        <v>27</v>
      </c>
      <c r="L245" s="550">
        <v>41316</v>
      </c>
      <c r="M245" s="551">
        <v>41375</v>
      </c>
      <c r="N245" s="552">
        <v>41379</v>
      </c>
      <c r="O245" s="552">
        <v>41445</v>
      </c>
      <c r="Q245" s="357"/>
      <c r="R245" s="356"/>
      <c r="S245" s="359"/>
      <c r="T245" s="359"/>
      <c r="U245" s="359"/>
      <c r="V245" s="359"/>
      <c r="W245" s="359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I245" s="359"/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359"/>
      <c r="AV245" s="359"/>
      <c r="AW245" s="359"/>
      <c r="AX245" s="359"/>
      <c r="AY245" s="359"/>
      <c r="AZ245" s="359"/>
      <c r="BA245" s="359"/>
      <c r="BB245" s="359"/>
      <c r="BC245" s="357"/>
    </row>
    <row r="246" spans="1:55" s="351" customFormat="1" ht="9.9499999999999993" hidden="1" customHeight="1">
      <c r="A246" s="509"/>
      <c r="B246" s="542"/>
      <c r="C246" s="540" t="s">
        <v>475</v>
      </c>
      <c r="D246" s="587">
        <v>532111</v>
      </c>
      <c r="E246" s="554"/>
      <c r="F246" s="554"/>
      <c r="G246" s="554">
        <f>H246*J246</f>
        <v>50000000</v>
      </c>
      <c r="H246" s="571">
        <v>1</v>
      </c>
      <c r="I246" s="571" t="s">
        <v>29</v>
      </c>
      <c r="J246" s="708">
        <v>50000000</v>
      </c>
      <c r="K246" s="582" t="s">
        <v>27</v>
      </c>
      <c r="L246" s="571"/>
      <c r="M246" s="571"/>
      <c r="N246" s="571"/>
      <c r="O246" s="571"/>
      <c r="Q246" s="357"/>
      <c r="R246" s="356"/>
      <c r="S246" s="359"/>
      <c r="T246" s="359"/>
      <c r="U246" s="359"/>
      <c r="V246" s="359"/>
      <c r="W246" s="359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I246" s="359"/>
      <c r="AJ246" s="359"/>
      <c r="AK246" s="359"/>
      <c r="AL246" s="359"/>
      <c r="AM246" s="359"/>
      <c r="AN246" s="359"/>
      <c r="AO246" s="359"/>
      <c r="AP246" s="359"/>
      <c r="AQ246" s="359"/>
      <c r="AR246" s="359"/>
      <c r="AS246" s="359"/>
      <c r="AT246" s="359"/>
      <c r="AU246" s="359"/>
      <c r="AV246" s="359"/>
      <c r="AW246" s="359"/>
      <c r="AX246" s="359"/>
      <c r="AY246" s="359"/>
      <c r="AZ246" s="359"/>
      <c r="BA246" s="359"/>
      <c r="BB246" s="359"/>
      <c r="BC246" s="357"/>
    </row>
    <row r="247" spans="1:55" s="351" customFormat="1" ht="29.1" hidden="1" customHeight="1">
      <c r="A247" s="509"/>
      <c r="B247" s="541" t="s">
        <v>75</v>
      </c>
      <c r="C247" s="540" t="s">
        <v>474</v>
      </c>
      <c r="D247" s="587">
        <v>532111</v>
      </c>
      <c r="E247" s="554">
        <f>H247*J247</f>
        <v>1400000000</v>
      </c>
      <c r="F247" s="554"/>
      <c r="G247" s="554"/>
      <c r="H247" s="571">
        <v>1</v>
      </c>
      <c r="I247" s="571" t="s">
        <v>29</v>
      </c>
      <c r="J247" s="708">
        <v>1400000000</v>
      </c>
      <c r="K247" s="582" t="s">
        <v>27</v>
      </c>
      <c r="L247" s="571"/>
      <c r="M247" s="571"/>
      <c r="N247" s="571"/>
      <c r="O247" s="571"/>
      <c r="Q247" s="357"/>
      <c r="R247" s="356"/>
      <c r="S247" s="359"/>
      <c r="T247" s="359"/>
      <c r="U247" s="359"/>
      <c r="V247" s="359"/>
      <c r="W247" s="359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I247" s="359"/>
      <c r="AJ247" s="359"/>
      <c r="AK247" s="359"/>
      <c r="AL247" s="359"/>
      <c r="AM247" s="359"/>
      <c r="AN247" s="359"/>
      <c r="AO247" s="359"/>
      <c r="AP247" s="359"/>
      <c r="AQ247" s="359"/>
      <c r="AR247" s="359"/>
      <c r="AS247" s="359"/>
      <c r="AT247" s="359"/>
      <c r="AU247" s="359"/>
      <c r="AV247" s="359"/>
      <c r="AW247" s="359"/>
      <c r="AX247" s="359"/>
      <c r="AY247" s="359"/>
      <c r="AZ247" s="359"/>
      <c r="BA247" s="359"/>
      <c r="BB247" s="359"/>
      <c r="BC247" s="357"/>
    </row>
    <row r="248" spans="1:55" s="351" customFormat="1" ht="29.1" hidden="1" customHeight="1">
      <c r="A248" s="509"/>
      <c r="B248" s="542"/>
      <c r="C248" s="540" t="s">
        <v>475</v>
      </c>
      <c r="D248" s="587">
        <v>532111</v>
      </c>
      <c r="E248" s="554">
        <f>H248*J248</f>
        <v>100000000</v>
      </c>
      <c r="F248" s="554"/>
      <c r="G248" s="554"/>
      <c r="H248" s="571">
        <v>1</v>
      </c>
      <c r="I248" s="571" t="s">
        <v>29</v>
      </c>
      <c r="J248" s="708">
        <v>100000000</v>
      </c>
      <c r="K248" s="582" t="s">
        <v>27</v>
      </c>
      <c r="L248" s="571"/>
      <c r="M248" s="571"/>
      <c r="N248" s="571"/>
      <c r="O248" s="571"/>
      <c r="Q248" s="357"/>
      <c r="R248" s="356"/>
      <c r="S248" s="359"/>
      <c r="T248" s="359"/>
      <c r="U248" s="359"/>
      <c r="V248" s="359"/>
      <c r="W248" s="359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I248" s="359"/>
      <c r="AJ248" s="359"/>
      <c r="AK248" s="359"/>
      <c r="AL248" s="359"/>
      <c r="AM248" s="359"/>
      <c r="AN248" s="359"/>
      <c r="AO248" s="359"/>
      <c r="AP248" s="359"/>
      <c r="AQ248" s="359"/>
      <c r="AR248" s="359"/>
      <c r="AS248" s="359"/>
      <c r="AT248" s="359"/>
      <c r="AU248" s="359"/>
      <c r="AV248" s="359"/>
      <c r="AW248" s="359"/>
      <c r="AX248" s="359"/>
      <c r="AY248" s="359"/>
      <c r="AZ248" s="359"/>
      <c r="BA248" s="359"/>
      <c r="BB248" s="359"/>
      <c r="BC248" s="357"/>
    </row>
    <row r="249" spans="1:55" s="696" customFormat="1" ht="9.9499999999999993" hidden="1" customHeight="1">
      <c r="A249" s="688"/>
      <c r="B249" s="707" t="s">
        <v>476</v>
      </c>
      <c r="C249" s="695"/>
      <c r="D249" s="700"/>
      <c r="E249" s="701"/>
      <c r="F249" s="701"/>
      <c r="G249" s="701"/>
      <c r="H249" s="695"/>
      <c r="I249" s="695"/>
      <c r="J249" s="702"/>
      <c r="K249" s="698"/>
      <c r="L249" s="695"/>
      <c r="M249" s="695"/>
      <c r="N249" s="695"/>
      <c r="O249" s="695"/>
      <c r="Q249" s="703"/>
      <c r="R249" s="704"/>
      <c r="S249" s="686"/>
      <c r="T249" s="686"/>
      <c r="U249" s="686"/>
      <c r="V249" s="686"/>
      <c r="W249" s="686"/>
      <c r="X249" s="686"/>
      <c r="Y249" s="686"/>
      <c r="Z249" s="686"/>
      <c r="AA249" s="686"/>
      <c r="AB249" s="686"/>
      <c r="AC249" s="686"/>
      <c r="AD249" s="686"/>
      <c r="AE249" s="686"/>
      <c r="AF249" s="686"/>
      <c r="AG249" s="686"/>
      <c r="AH249" s="686"/>
      <c r="AI249" s="686"/>
      <c r="AJ249" s="686"/>
      <c r="AK249" s="686"/>
      <c r="AL249" s="686"/>
      <c r="AM249" s="686"/>
      <c r="AN249" s="686"/>
      <c r="AO249" s="686"/>
      <c r="AP249" s="686"/>
      <c r="AQ249" s="686"/>
      <c r="AR249" s="686"/>
      <c r="AS249" s="686"/>
      <c r="AT249" s="686"/>
      <c r="AU249" s="686"/>
      <c r="AV249" s="686"/>
      <c r="AW249" s="686"/>
      <c r="AX249" s="686"/>
      <c r="AY249" s="686"/>
      <c r="AZ249" s="686"/>
      <c r="BA249" s="686"/>
      <c r="BB249" s="686"/>
      <c r="BC249" s="703"/>
    </row>
    <row r="250" spans="1:55" s="351" customFormat="1" ht="9.9499999999999993" hidden="1" customHeight="1">
      <c r="A250" s="509"/>
      <c r="B250" s="541" t="s">
        <v>75</v>
      </c>
      <c r="C250" s="540" t="s">
        <v>389</v>
      </c>
      <c r="D250" s="587">
        <v>537112</v>
      </c>
      <c r="E250" s="554"/>
      <c r="F250" s="554"/>
      <c r="G250" s="585">
        <f>H250*J250</f>
        <v>250000000</v>
      </c>
      <c r="H250" s="571">
        <v>1</v>
      </c>
      <c r="I250" s="571" t="s">
        <v>29</v>
      </c>
      <c r="J250" s="710">
        <v>250000000</v>
      </c>
      <c r="K250" s="582" t="s">
        <v>27</v>
      </c>
      <c r="L250" s="574">
        <v>41337</v>
      </c>
      <c r="M250" s="574">
        <v>41369</v>
      </c>
      <c r="N250" s="574">
        <v>41374</v>
      </c>
      <c r="O250" s="574">
        <v>41402</v>
      </c>
      <c r="Q250" s="357"/>
      <c r="R250" s="356"/>
      <c r="S250" s="359"/>
      <c r="T250" s="359"/>
      <c r="U250" s="359"/>
      <c r="V250" s="359"/>
      <c r="W250" s="359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I250" s="359"/>
      <c r="AJ250" s="359"/>
      <c r="AK250" s="359"/>
      <c r="AL250" s="359"/>
      <c r="AM250" s="359"/>
      <c r="AN250" s="359"/>
      <c r="AO250" s="359"/>
      <c r="AP250" s="359"/>
      <c r="AQ250" s="359"/>
      <c r="AR250" s="359"/>
      <c r="AS250" s="359"/>
      <c r="AT250" s="359"/>
      <c r="AU250" s="359"/>
      <c r="AV250" s="359"/>
      <c r="AW250" s="359"/>
      <c r="AX250" s="359"/>
      <c r="AY250" s="359"/>
      <c r="AZ250" s="359"/>
      <c r="BA250" s="359"/>
      <c r="BB250" s="359"/>
      <c r="BC250" s="357"/>
    </row>
    <row r="251" spans="1:55" s="696" customFormat="1" ht="29.1" hidden="1" customHeight="1">
      <c r="A251" s="688"/>
      <c r="B251" s="862" t="s">
        <v>873</v>
      </c>
      <c r="C251" s="695"/>
      <c r="D251" s="700"/>
      <c r="E251" s="701"/>
      <c r="F251" s="701"/>
      <c r="G251" s="701"/>
      <c r="H251" s="695"/>
      <c r="I251" s="695"/>
      <c r="J251" s="702"/>
      <c r="K251" s="698"/>
      <c r="L251" s="695"/>
      <c r="M251" s="695"/>
      <c r="N251" s="695"/>
      <c r="O251" s="695"/>
      <c r="Q251" s="703"/>
      <c r="R251" s="704"/>
      <c r="S251" s="686"/>
      <c r="T251" s="686"/>
      <c r="U251" s="686"/>
      <c r="V251" s="686"/>
      <c r="W251" s="686"/>
      <c r="X251" s="686"/>
      <c r="Y251" s="686"/>
      <c r="Z251" s="686"/>
      <c r="AA251" s="686"/>
      <c r="AB251" s="686"/>
      <c r="AC251" s="686"/>
      <c r="AD251" s="686"/>
      <c r="AE251" s="686"/>
      <c r="AF251" s="686"/>
      <c r="AG251" s="686"/>
      <c r="AH251" s="686"/>
      <c r="AI251" s="686"/>
      <c r="AJ251" s="686"/>
      <c r="AK251" s="686"/>
      <c r="AL251" s="686"/>
      <c r="AM251" s="686"/>
      <c r="AN251" s="686"/>
      <c r="AO251" s="686"/>
      <c r="AP251" s="686"/>
      <c r="AQ251" s="686"/>
      <c r="AR251" s="686"/>
      <c r="AS251" s="686"/>
      <c r="AT251" s="686"/>
      <c r="AU251" s="686"/>
      <c r="AV251" s="686"/>
      <c r="AW251" s="686"/>
      <c r="AX251" s="686"/>
      <c r="AY251" s="686"/>
      <c r="AZ251" s="686"/>
      <c r="BA251" s="686"/>
      <c r="BB251" s="686"/>
      <c r="BC251" s="703"/>
    </row>
    <row r="252" spans="1:55" s="351" customFormat="1" ht="29.1" hidden="1" customHeight="1">
      <c r="A252" s="509"/>
      <c r="B252" s="541" t="s">
        <v>524</v>
      </c>
      <c r="C252" s="540" t="s">
        <v>525</v>
      </c>
      <c r="D252" s="587">
        <v>533111</v>
      </c>
      <c r="E252" s="575">
        <f>H252*J252</f>
        <v>24084474000</v>
      </c>
      <c r="F252" s="554"/>
      <c r="G252" s="554"/>
      <c r="H252" s="571">
        <v>1</v>
      </c>
      <c r="I252" s="571" t="s">
        <v>29</v>
      </c>
      <c r="J252" s="709">
        <v>24084474000</v>
      </c>
      <c r="K252" s="582" t="s">
        <v>27</v>
      </c>
      <c r="L252" s="550">
        <v>41316</v>
      </c>
      <c r="M252" s="551">
        <v>41375</v>
      </c>
      <c r="N252" s="552">
        <v>41379</v>
      </c>
      <c r="O252" s="552">
        <v>41445</v>
      </c>
      <c r="Q252" s="357"/>
      <c r="R252" s="356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I252" s="359"/>
      <c r="AJ252" s="359"/>
      <c r="AK252" s="359"/>
      <c r="AL252" s="359"/>
      <c r="AM252" s="359"/>
      <c r="AN252" s="359"/>
      <c r="AO252" s="359"/>
      <c r="AP252" s="359"/>
      <c r="AQ252" s="359"/>
      <c r="AR252" s="359"/>
      <c r="AS252" s="359"/>
      <c r="AT252" s="359"/>
      <c r="AU252" s="359"/>
      <c r="AV252" s="359"/>
      <c r="AW252" s="359"/>
      <c r="AX252" s="359"/>
      <c r="AY252" s="359"/>
      <c r="AZ252" s="359"/>
      <c r="BA252" s="359"/>
      <c r="BB252" s="359"/>
      <c r="BC252" s="357"/>
    </row>
    <row r="253" spans="1:55" s="351" customFormat="1" ht="29.1" hidden="1" customHeight="1">
      <c r="A253" s="509"/>
      <c r="B253" s="542"/>
      <c r="C253" s="540" t="s">
        <v>526</v>
      </c>
      <c r="D253" s="587">
        <v>533111</v>
      </c>
      <c r="E253" s="575">
        <f t="shared" ref="E253:E254" si="17">H253*J253</f>
        <v>558080000</v>
      </c>
      <c r="F253" s="554"/>
      <c r="G253" s="554"/>
      <c r="H253" s="571">
        <v>1</v>
      </c>
      <c r="I253" s="571" t="s">
        <v>29</v>
      </c>
      <c r="J253" s="709">
        <v>558080000</v>
      </c>
      <c r="K253" s="582" t="s">
        <v>27</v>
      </c>
      <c r="L253" s="550"/>
      <c r="M253" s="551"/>
      <c r="N253" s="552"/>
      <c r="O253" s="552"/>
      <c r="Q253" s="357"/>
      <c r="R253" s="356"/>
      <c r="S253" s="359"/>
      <c r="T253" s="359"/>
      <c r="U253" s="359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359"/>
      <c r="AF253" s="359"/>
      <c r="AG253" s="359"/>
      <c r="AH253" s="359"/>
      <c r="AI253" s="359"/>
      <c r="AJ253" s="359"/>
      <c r="AK253" s="359"/>
      <c r="AL253" s="359"/>
      <c r="AM253" s="359"/>
      <c r="AN253" s="359"/>
      <c r="AO253" s="359"/>
      <c r="AP253" s="359"/>
      <c r="AQ253" s="359"/>
      <c r="AR253" s="359"/>
      <c r="AS253" s="359"/>
      <c r="AT253" s="359"/>
      <c r="AU253" s="359"/>
      <c r="AV253" s="359"/>
      <c r="AW253" s="359"/>
      <c r="AX253" s="359"/>
      <c r="AY253" s="359"/>
      <c r="AZ253" s="359"/>
      <c r="BA253" s="359"/>
      <c r="BB253" s="359"/>
      <c r="BC253" s="357"/>
    </row>
    <row r="254" spans="1:55" s="351" customFormat="1" ht="29.1" hidden="1" customHeight="1">
      <c r="A254" s="509"/>
      <c r="B254" s="542"/>
      <c r="C254" s="540" t="s">
        <v>527</v>
      </c>
      <c r="D254" s="587">
        <v>533111</v>
      </c>
      <c r="E254" s="575">
        <f t="shared" si="17"/>
        <v>165532000</v>
      </c>
      <c r="F254" s="554"/>
      <c r="G254" s="554"/>
      <c r="H254" s="571">
        <v>1</v>
      </c>
      <c r="I254" s="571" t="s">
        <v>29</v>
      </c>
      <c r="J254" s="709">
        <v>165532000</v>
      </c>
      <c r="K254" s="582" t="s">
        <v>27</v>
      </c>
      <c r="L254" s="550"/>
      <c r="M254" s="551"/>
      <c r="N254" s="552"/>
      <c r="O254" s="552"/>
      <c r="Q254" s="357"/>
      <c r="R254" s="356"/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359"/>
      <c r="AD254" s="359"/>
      <c r="AE254" s="359"/>
      <c r="AF254" s="359"/>
      <c r="AG254" s="359"/>
      <c r="AH254" s="359"/>
      <c r="AI254" s="359"/>
      <c r="AJ254" s="359"/>
      <c r="AK254" s="359"/>
      <c r="AL254" s="359"/>
      <c r="AM254" s="359"/>
      <c r="AN254" s="359"/>
      <c r="AO254" s="359"/>
      <c r="AP254" s="359"/>
      <c r="AQ254" s="359"/>
      <c r="AR254" s="359"/>
      <c r="AS254" s="359"/>
      <c r="AT254" s="359"/>
      <c r="AU254" s="359"/>
      <c r="AV254" s="359"/>
      <c r="AW254" s="359"/>
      <c r="AX254" s="359"/>
      <c r="AY254" s="359"/>
      <c r="AZ254" s="359"/>
      <c r="BA254" s="359"/>
      <c r="BB254" s="359"/>
      <c r="BC254" s="357"/>
    </row>
    <row r="255" spans="1:55" s="351" customFormat="1" ht="29.1" hidden="1" customHeight="1">
      <c r="A255" s="509"/>
      <c r="B255" s="542"/>
      <c r="C255" s="540" t="s">
        <v>475</v>
      </c>
      <c r="D255" s="587">
        <v>533111</v>
      </c>
      <c r="E255" s="554"/>
      <c r="F255" s="554"/>
      <c r="G255" s="554">
        <f>H255*J255</f>
        <v>351040000</v>
      </c>
      <c r="H255" s="571">
        <v>1</v>
      </c>
      <c r="I255" s="571" t="s">
        <v>29</v>
      </c>
      <c r="J255" s="709">
        <v>351040000</v>
      </c>
      <c r="K255" s="582" t="s">
        <v>27</v>
      </c>
      <c r="L255" s="571"/>
      <c r="M255" s="571"/>
      <c r="N255" s="571"/>
      <c r="O255" s="571"/>
      <c r="Q255" s="357"/>
      <c r="R255" s="356"/>
      <c r="S255" s="359"/>
      <c r="T255" s="359"/>
      <c r="U255" s="359"/>
      <c r="V255" s="359"/>
      <c r="W255" s="359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I255" s="359"/>
      <c r="AJ255" s="359"/>
      <c r="AK255" s="359"/>
      <c r="AL255" s="359"/>
      <c r="AM255" s="359"/>
      <c r="AN255" s="359"/>
      <c r="AO255" s="359"/>
      <c r="AP255" s="359"/>
      <c r="AQ255" s="359"/>
      <c r="AR255" s="359"/>
      <c r="AS255" s="359"/>
      <c r="AT255" s="359"/>
      <c r="AU255" s="359"/>
      <c r="AV255" s="359"/>
      <c r="AW255" s="359"/>
      <c r="AX255" s="359"/>
      <c r="AY255" s="359"/>
      <c r="AZ255" s="359"/>
      <c r="BA255" s="359"/>
      <c r="BB255" s="359"/>
      <c r="BC255" s="357"/>
    </row>
    <row r="256" spans="1:55" s="696" customFormat="1" ht="29.1" hidden="1" customHeight="1">
      <c r="A256" s="688"/>
      <c r="B256" s="862" t="s">
        <v>530</v>
      </c>
      <c r="C256" s="695"/>
      <c r="D256" s="700"/>
      <c r="E256" s="701"/>
      <c r="F256" s="701"/>
      <c r="G256" s="701"/>
      <c r="H256" s="695"/>
      <c r="I256" s="695"/>
      <c r="J256" s="702"/>
      <c r="K256" s="698"/>
      <c r="L256" s="695"/>
      <c r="M256" s="695"/>
      <c r="N256" s="695"/>
      <c r="O256" s="695"/>
      <c r="Q256" s="703"/>
      <c r="R256" s="704"/>
      <c r="S256" s="686"/>
      <c r="T256" s="686"/>
      <c r="U256" s="686"/>
      <c r="V256" s="686"/>
      <c r="W256" s="686"/>
      <c r="X256" s="686"/>
      <c r="Y256" s="686"/>
      <c r="Z256" s="686"/>
      <c r="AA256" s="686"/>
      <c r="AB256" s="686"/>
      <c r="AC256" s="686"/>
      <c r="AD256" s="686"/>
      <c r="AE256" s="686"/>
      <c r="AF256" s="686"/>
      <c r="AG256" s="686"/>
      <c r="AH256" s="686"/>
      <c r="AI256" s="686"/>
      <c r="AJ256" s="686"/>
      <c r="AK256" s="686"/>
      <c r="AL256" s="686"/>
      <c r="AM256" s="686"/>
      <c r="AN256" s="686"/>
      <c r="AO256" s="686"/>
      <c r="AP256" s="686"/>
      <c r="AQ256" s="686"/>
      <c r="AR256" s="686"/>
      <c r="AS256" s="686"/>
      <c r="AT256" s="686"/>
      <c r="AU256" s="686"/>
      <c r="AV256" s="686"/>
      <c r="AW256" s="686"/>
      <c r="AX256" s="686"/>
      <c r="AY256" s="686"/>
      <c r="AZ256" s="686"/>
      <c r="BA256" s="686"/>
      <c r="BB256" s="686"/>
      <c r="BC256" s="703"/>
    </row>
    <row r="257" spans="1:55" s="351" customFormat="1" ht="29.1" hidden="1" customHeight="1">
      <c r="A257" s="509"/>
      <c r="B257" s="541" t="s">
        <v>524</v>
      </c>
      <c r="C257" s="540" t="s">
        <v>525</v>
      </c>
      <c r="D257" s="587">
        <v>533111</v>
      </c>
      <c r="E257" s="575">
        <f>H257*J257</f>
        <v>1131568000</v>
      </c>
      <c r="F257" s="554"/>
      <c r="G257" s="554"/>
      <c r="H257" s="571">
        <v>1</v>
      </c>
      <c r="I257" s="571" t="s">
        <v>29</v>
      </c>
      <c r="J257" s="709">
        <v>1131568000</v>
      </c>
      <c r="K257" s="582" t="s">
        <v>27</v>
      </c>
      <c r="L257" s="550">
        <v>41325</v>
      </c>
      <c r="M257" s="551">
        <v>41384</v>
      </c>
      <c r="N257" s="564">
        <v>41395</v>
      </c>
      <c r="O257" s="564">
        <v>41460</v>
      </c>
      <c r="Q257" s="357"/>
      <c r="R257" s="356"/>
      <c r="S257" s="359"/>
      <c r="T257" s="359"/>
      <c r="U257" s="359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359"/>
      <c r="AF257" s="359"/>
      <c r="AG257" s="359"/>
      <c r="AH257" s="359"/>
      <c r="AI257" s="359"/>
      <c r="AJ257" s="359"/>
      <c r="AK257" s="359"/>
      <c r="AL257" s="359"/>
      <c r="AM257" s="359"/>
      <c r="AN257" s="359"/>
      <c r="AO257" s="359"/>
      <c r="AP257" s="359"/>
      <c r="AQ257" s="359"/>
      <c r="AR257" s="359"/>
      <c r="AS257" s="359"/>
      <c r="AT257" s="359"/>
      <c r="AU257" s="359"/>
      <c r="AV257" s="359"/>
      <c r="AW257" s="359"/>
      <c r="AX257" s="359"/>
      <c r="AY257" s="359"/>
      <c r="AZ257" s="359"/>
      <c r="BA257" s="359"/>
      <c r="BB257" s="359"/>
      <c r="BC257" s="357"/>
    </row>
    <row r="258" spans="1:55" s="351" customFormat="1" ht="29.1" hidden="1" customHeight="1">
      <c r="A258" s="509"/>
      <c r="B258" s="542"/>
      <c r="C258" s="540" t="s">
        <v>527</v>
      </c>
      <c r="D258" s="587">
        <v>533111</v>
      </c>
      <c r="E258" s="575">
        <f>H258*J258</f>
        <v>61182000</v>
      </c>
      <c r="F258" s="554"/>
      <c r="G258" s="554"/>
      <c r="H258" s="571">
        <v>1</v>
      </c>
      <c r="I258" s="571" t="s">
        <v>29</v>
      </c>
      <c r="J258" s="709">
        <v>61182000</v>
      </c>
      <c r="K258" s="582" t="s">
        <v>27</v>
      </c>
      <c r="L258" s="571"/>
      <c r="M258" s="571"/>
      <c r="N258" s="571"/>
      <c r="O258" s="571"/>
      <c r="Q258" s="357"/>
      <c r="R258" s="356"/>
      <c r="S258" s="359"/>
      <c r="T258" s="359"/>
      <c r="U258" s="359"/>
      <c r="V258" s="359"/>
      <c r="W258" s="359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I258" s="359"/>
      <c r="AJ258" s="359"/>
      <c r="AK258" s="359"/>
      <c r="AL258" s="359"/>
      <c r="AM258" s="359"/>
      <c r="AN258" s="359"/>
      <c r="AO258" s="359"/>
      <c r="AP258" s="359"/>
      <c r="AQ258" s="359"/>
      <c r="AR258" s="359"/>
      <c r="AS258" s="359"/>
      <c r="AT258" s="359"/>
      <c r="AU258" s="359"/>
      <c r="AV258" s="359"/>
      <c r="AW258" s="359"/>
      <c r="AX258" s="359"/>
      <c r="AY258" s="359"/>
      <c r="AZ258" s="359"/>
      <c r="BA258" s="359"/>
      <c r="BB258" s="359"/>
      <c r="BC258" s="357"/>
    </row>
    <row r="259" spans="1:55" s="351" customFormat="1" ht="29.1" hidden="1" customHeight="1">
      <c r="A259" s="509"/>
      <c r="B259" s="542"/>
      <c r="C259" s="540" t="s">
        <v>526</v>
      </c>
      <c r="D259" s="587">
        <v>533111</v>
      </c>
      <c r="E259" s="554"/>
      <c r="F259" s="554"/>
      <c r="G259" s="554">
        <f>H259*J259</f>
        <v>42416000</v>
      </c>
      <c r="H259" s="571">
        <v>1</v>
      </c>
      <c r="I259" s="571" t="s">
        <v>29</v>
      </c>
      <c r="J259" s="709">
        <v>42416000</v>
      </c>
      <c r="K259" s="582" t="s">
        <v>27</v>
      </c>
      <c r="L259" s="571"/>
      <c r="M259" s="571"/>
      <c r="N259" s="571"/>
      <c r="O259" s="571"/>
      <c r="Q259" s="357"/>
      <c r="R259" s="356"/>
      <c r="S259" s="359"/>
      <c r="T259" s="359"/>
      <c r="U259" s="359"/>
      <c r="V259" s="359"/>
      <c r="W259" s="359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I259" s="359"/>
      <c r="AJ259" s="359"/>
      <c r="AK259" s="359"/>
      <c r="AL259" s="359"/>
      <c r="AM259" s="359"/>
      <c r="AN259" s="359"/>
      <c r="AO259" s="359"/>
      <c r="AP259" s="359"/>
      <c r="AQ259" s="359"/>
      <c r="AR259" s="359"/>
      <c r="AS259" s="359"/>
      <c r="AT259" s="359"/>
      <c r="AU259" s="359"/>
      <c r="AV259" s="359"/>
      <c r="AW259" s="359"/>
      <c r="AX259" s="359"/>
      <c r="AY259" s="359"/>
      <c r="AZ259" s="359"/>
      <c r="BA259" s="359"/>
      <c r="BB259" s="359"/>
      <c r="BC259" s="357"/>
    </row>
    <row r="260" spans="1:55" s="351" customFormat="1" ht="29.1" hidden="1" customHeight="1">
      <c r="A260" s="509"/>
      <c r="B260" s="542"/>
      <c r="C260" s="540" t="s">
        <v>475</v>
      </c>
      <c r="D260" s="587">
        <v>533111</v>
      </c>
      <c r="E260" s="554"/>
      <c r="F260" s="554"/>
      <c r="G260" s="554">
        <f>H260*J260</f>
        <v>72270000</v>
      </c>
      <c r="H260" s="571">
        <v>1</v>
      </c>
      <c r="I260" s="571" t="s">
        <v>29</v>
      </c>
      <c r="J260" s="709">
        <v>72270000</v>
      </c>
      <c r="K260" s="582" t="s">
        <v>27</v>
      </c>
      <c r="L260" s="571"/>
      <c r="M260" s="571"/>
      <c r="N260" s="571"/>
      <c r="O260" s="571"/>
      <c r="Q260" s="357"/>
      <c r="R260" s="356"/>
      <c r="S260" s="359"/>
      <c r="T260" s="359"/>
      <c r="U260" s="359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359"/>
      <c r="AK260" s="359"/>
      <c r="AL260" s="359"/>
      <c r="AM260" s="359"/>
      <c r="AN260" s="359"/>
      <c r="AO260" s="359"/>
      <c r="AP260" s="359"/>
      <c r="AQ260" s="359"/>
      <c r="AR260" s="359"/>
      <c r="AS260" s="359"/>
      <c r="AT260" s="359"/>
      <c r="AU260" s="359"/>
      <c r="AV260" s="359"/>
      <c r="AW260" s="359"/>
      <c r="AX260" s="359"/>
      <c r="AY260" s="359"/>
      <c r="AZ260" s="359"/>
      <c r="BA260" s="359"/>
      <c r="BB260" s="359"/>
      <c r="BC260" s="357"/>
    </row>
    <row r="261" spans="1:55" s="696" customFormat="1" ht="29.1" hidden="1" customHeight="1">
      <c r="A261" s="688"/>
      <c r="B261" s="862" t="s">
        <v>532</v>
      </c>
      <c r="C261" s="695"/>
      <c r="D261" s="700"/>
      <c r="E261" s="701"/>
      <c r="F261" s="701"/>
      <c r="G261" s="701"/>
      <c r="H261" s="695"/>
      <c r="I261" s="695"/>
      <c r="J261" s="702"/>
      <c r="K261" s="698"/>
      <c r="L261" s="695"/>
      <c r="M261" s="695"/>
      <c r="N261" s="695"/>
      <c r="O261" s="695"/>
      <c r="Q261" s="703"/>
      <c r="R261" s="704"/>
      <c r="S261" s="686"/>
      <c r="T261" s="686"/>
      <c r="U261" s="686"/>
      <c r="V261" s="686"/>
      <c r="W261" s="686"/>
      <c r="X261" s="686"/>
      <c r="Y261" s="686"/>
      <c r="Z261" s="686"/>
      <c r="AA261" s="686"/>
      <c r="AB261" s="686"/>
      <c r="AC261" s="686"/>
      <c r="AD261" s="686"/>
      <c r="AE261" s="686"/>
      <c r="AF261" s="686"/>
      <c r="AG261" s="686"/>
      <c r="AH261" s="686"/>
      <c r="AI261" s="686"/>
      <c r="AJ261" s="686"/>
      <c r="AK261" s="686"/>
      <c r="AL261" s="686"/>
      <c r="AM261" s="686"/>
      <c r="AN261" s="686"/>
      <c r="AO261" s="686"/>
      <c r="AP261" s="686"/>
      <c r="AQ261" s="686"/>
      <c r="AR261" s="686"/>
      <c r="AS261" s="686"/>
      <c r="AT261" s="686"/>
      <c r="AU261" s="686"/>
      <c r="AV261" s="686"/>
      <c r="AW261" s="686"/>
      <c r="AX261" s="686"/>
      <c r="AY261" s="686"/>
      <c r="AZ261" s="686"/>
      <c r="BA261" s="686"/>
      <c r="BB261" s="686"/>
      <c r="BC261" s="703"/>
    </row>
    <row r="262" spans="1:55" s="351" customFormat="1" ht="29.1" hidden="1" customHeight="1">
      <c r="A262" s="509"/>
      <c r="B262" s="541" t="s">
        <v>534</v>
      </c>
      <c r="C262" s="540" t="s">
        <v>535</v>
      </c>
      <c r="D262" s="587">
        <v>533121</v>
      </c>
      <c r="E262" s="575">
        <f>H262*J262</f>
        <v>2632184000</v>
      </c>
      <c r="F262" s="554"/>
      <c r="G262" s="554"/>
      <c r="H262" s="571">
        <v>1</v>
      </c>
      <c r="I262" s="571" t="s">
        <v>29</v>
      </c>
      <c r="J262" s="709">
        <v>2632184000</v>
      </c>
      <c r="K262" s="582" t="s">
        <v>27</v>
      </c>
      <c r="L262" s="550">
        <v>41325</v>
      </c>
      <c r="M262" s="551">
        <v>41384</v>
      </c>
      <c r="N262" s="564">
        <v>41395</v>
      </c>
      <c r="O262" s="564">
        <v>41460</v>
      </c>
      <c r="Q262" s="357"/>
      <c r="R262" s="356"/>
      <c r="S262" s="359"/>
      <c r="T262" s="359"/>
      <c r="U262" s="359"/>
      <c r="V262" s="359"/>
      <c r="W262" s="359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I262" s="359"/>
      <c r="AJ262" s="359"/>
      <c r="AK262" s="359"/>
      <c r="AL262" s="359"/>
      <c r="AM262" s="359"/>
      <c r="AN262" s="359"/>
      <c r="AO262" s="359"/>
      <c r="AP262" s="359"/>
      <c r="AQ262" s="359"/>
      <c r="AR262" s="359"/>
      <c r="AS262" s="359"/>
      <c r="AT262" s="359"/>
      <c r="AU262" s="359"/>
      <c r="AV262" s="359"/>
      <c r="AW262" s="359"/>
      <c r="AX262" s="359"/>
      <c r="AY262" s="359"/>
      <c r="AZ262" s="359"/>
      <c r="BA262" s="359"/>
      <c r="BB262" s="359"/>
      <c r="BC262" s="357"/>
    </row>
    <row r="263" spans="1:55" s="351" customFormat="1" ht="29.1" hidden="1" customHeight="1">
      <c r="A263" s="509"/>
      <c r="B263" s="542"/>
      <c r="C263" s="540" t="s">
        <v>536</v>
      </c>
      <c r="D263" s="587">
        <v>533121</v>
      </c>
      <c r="E263" s="575">
        <f t="shared" ref="E263:E264" si="18">H263*J263</f>
        <v>62160000</v>
      </c>
      <c r="F263" s="554"/>
      <c r="G263" s="554"/>
      <c r="H263" s="571">
        <v>1</v>
      </c>
      <c r="I263" s="571" t="s">
        <v>29</v>
      </c>
      <c r="J263" s="709">
        <v>62160000</v>
      </c>
      <c r="K263" s="582" t="s">
        <v>27</v>
      </c>
      <c r="L263" s="571"/>
      <c r="M263" s="571"/>
      <c r="N263" s="571"/>
      <c r="O263" s="571"/>
      <c r="Q263" s="357"/>
      <c r="R263" s="356"/>
      <c r="S263" s="359"/>
      <c r="T263" s="359"/>
      <c r="U263" s="359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359"/>
      <c r="AM263" s="359"/>
      <c r="AN263" s="359"/>
      <c r="AO263" s="359"/>
      <c r="AP263" s="359"/>
      <c r="AQ263" s="359"/>
      <c r="AR263" s="359"/>
      <c r="AS263" s="359"/>
      <c r="AT263" s="359"/>
      <c r="AU263" s="359"/>
      <c r="AV263" s="359"/>
      <c r="AW263" s="359"/>
      <c r="AX263" s="359"/>
      <c r="AY263" s="359"/>
      <c r="AZ263" s="359"/>
      <c r="BA263" s="359"/>
      <c r="BB263" s="359"/>
      <c r="BC263" s="357"/>
    </row>
    <row r="264" spans="1:55" s="351" customFormat="1" ht="29.1" hidden="1" customHeight="1">
      <c r="A264" s="509"/>
      <c r="B264" s="542"/>
      <c r="C264" s="540" t="s">
        <v>537</v>
      </c>
      <c r="D264" s="587">
        <v>533121</v>
      </c>
      <c r="E264" s="575">
        <f t="shared" si="18"/>
        <v>87955000</v>
      </c>
      <c r="F264" s="554"/>
      <c r="G264" s="554"/>
      <c r="H264" s="571">
        <v>1</v>
      </c>
      <c r="I264" s="571" t="s">
        <v>29</v>
      </c>
      <c r="J264" s="709">
        <v>87955000</v>
      </c>
      <c r="K264" s="582" t="s">
        <v>27</v>
      </c>
      <c r="L264" s="571"/>
      <c r="M264" s="571"/>
      <c r="N264" s="571"/>
      <c r="O264" s="571"/>
      <c r="Q264" s="357"/>
      <c r="R264" s="356"/>
      <c r="S264" s="359"/>
      <c r="T264" s="359"/>
      <c r="U264" s="359"/>
      <c r="V264" s="359"/>
      <c r="W264" s="359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I264" s="359"/>
      <c r="AJ264" s="359"/>
      <c r="AK264" s="359"/>
      <c r="AL264" s="359"/>
      <c r="AM264" s="359"/>
      <c r="AN264" s="359"/>
      <c r="AO264" s="359"/>
      <c r="AP264" s="359"/>
      <c r="AQ264" s="359"/>
      <c r="AR264" s="359"/>
      <c r="AS264" s="359"/>
      <c r="AT264" s="359"/>
      <c r="AU264" s="359"/>
      <c r="AV264" s="359"/>
      <c r="AW264" s="359"/>
      <c r="AX264" s="359"/>
      <c r="AY264" s="359"/>
      <c r="AZ264" s="359"/>
      <c r="BA264" s="359"/>
      <c r="BB264" s="359"/>
      <c r="BC264" s="357"/>
    </row>
    <row r="265" spans="1:55" s="351" customFormat="1" ht="29.1" hidden="1" customHeight="1">
      <c r="A265" s="509"/>
      <c r="B265" s="542"/>
      <c r="C265" s="540" t="s">
        <v>475</v>
      </c>
      <c r="D265" s="587">
        <v>533121</v>
      </c>
      <c r="E265" s="554"/>
      <c r="F265" s="554"/>
      <c r="G265" s="554">
        <f>H265*J265</f>
        <v>75250000</v>
      </c>
      <c r="H265" s="571">
        <v>1</v>
      </c>
      <c r="I265" s="571" t="s">
        <v>29</v>
      </c>
      <c r="J265" s="709">
        <v>75250000</v>
      </c>
      <c r="K265" s="582" t="s">
        <v>27</v>
      </c>
      <c r="L265" s="571"/>
      <c r="M265" s="571"/>
      <c r="N265" s="571"/>
      <c r="O265" s="571"/>
      <c r="Q265" s="357"/>
      <c r="R265" s="356"/>
      <c r="S265" s="359"/>
      <c r="T265" s="359"/>
      <c r="U265" s="359"/>
      <c r="V265" s="359"/>
      <c r="W265" s="359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I265" s="359"/>
      <c r="AJ265" s="359"/>
      <c r="AK265" s="359"/>
      <c r="AL265" s="359"/>
      <c r="AM265" s="359"/>
      <c r="AN265" s="359"/>
      <c r="AO265" s="359"/>
      <c r="AP265" s="359"/>
      <c r="AQ265" s="359"/>
      <c r="AR265" s="359"/>
      <c r="AS265" s="359"/>
      <c r="AT265" s="359"/>
      <c r="AU265" s="359"/>
      <c r="AV265" s="359"/>
      <c r="AW265" s="359"/>
      <c r="AX265" s="359"/>
      <c r="AY265" s="359"/>
      <c r="AZ265" s="359"/>
      <c r="BA265" s="359"/>
      <c r="BB265" s="359"/>
      <c r="BC265" s="357"/>
    </row>
    <row r="266" spans="1:55" s="696" customFormat="1" ht="29.1" hidden="1" customHeight="1">
      <c r="A266" s="688"/>
      <c r="B266" s="707" t="s">
        <v>658</v>
      </c>
      <c r="C266" s="695"/>
      <c r="D266" s="700"/>
      <c r="E266" s="701"/>
      <c r="F266" s="701"/>
      <c r="G266" s="701"/>
      <c r="H266" s="695"/>
      <c r="I266" s="695"/>
      <c r="J266" s="702"/>
      <c r="K266" s="698"/>
      <c r="L266" s="695"/>
      <c r="M266" s="695"/>
      <c r="N266" s="695"/>
      <c r="O266" s="695"/>
      <c r="Q266" s="703"/>
      <c r="R266" s="704"/>
      <c r="S266" s="686"/>
      <c r="T266" s="686"/>
      <c r="U266" s="686"/>
      <c r="V266" s="686"/>
      <c r="W266" s="686"/>
      <c r="X266" s="686"/>
      <c r="Y266" s="686"/>
      <c r="Z266" s="686"/>
      <c r="AA266" s="686"/>
      <c r="AB266" s="686"/>
      <c r="AC266" s="686"/>
      <c r="AD266" s="686"/>
      <c r="AE266" s="686"/>
      <c r="AF266" s="686"/>
      <c r="AG266" s="686"/>
      <c r="AH266" s="686"/>
      <c r="AI266" s="686"/>
      <c r="AJ266" s="686"/>
      <c r="AK266" s="686"/>
      <c r="AL266" s="686"/>
      <c r="AM266" s="686"/>
      <c r="AN266" s="686"/>
      <c r="AO266" s="686"/>
      <c r="AP266" s="686"/>
      <c r="AQ266" s="686"/>
      <c r="AR266" s="686"/>
      <c r="AS266" s="686"/>
      <c r="AT266" s="686"/>
      <c r="AU266" s="686"/>
      <c r="AV266" s="686"/>
      <c r="AW266" s="686"/>
      <c r="AX266" s="686"/>
      <c r="AY266" s="686"/>
      <c r="AZ266" s="686"/>
      <c r="BA266" s="686"/>
      <c r="BB266" s="686"/>
      <c r="BC266" s="703"/>
    </row>
    <row r="267" spans="1:55" s="351" customFormat="1" ht="29.1" hidden="1" customHeight="1">
      <c r="A267" s="509"/>
      <c r="B267" s="541" t="s">
        <v>660</v>
      </c>
      <c r="C267" s="540" t="s">
        <v>715</v>
      </c>
      <c r="D267" s="587">
        <v>521111</v>
      </c>
      <c r="E267" s="711">
        <f>H267*J267</f>
        <v>1409283000</v>
      </c>
      <c r="F267" s="554"/>
      <c r="G267" s="554"/>
      <c r="H267" s="571">
        <v>1</v>
      </c>
      <c r="I267" s="571" t="s">
        <v>132</v>
      </c>
      <c r="J267" s="709">
        <v>1409283000</v>
      </c>
      <c r="K267" s="582" t="s">
        <v>27</v>
      </c>
      <c r="L267" s="574">
        <v>41214</v>
      </c>
      <c r="M267" s="574">
        <v>41274</v>
      </c>
      <c r="N267" s="574">
        <v>41316</v>
      </c>
      <c r="O267" s="574">
        <v>41639</v>
      </c>
      <c r="Q267" s="357"/>
      <c r="R267" s="356"/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  <c r="AM267" s="359"/>
      <c r="AN267" s="359"/>
      <c r="AO267" s="359"/>
      <c r="AP267" s="359"/>
      <c r="AQ267" s="359"/>
      <c r="AR267" s="359"/>
      <c r="AS267" s="359"/>
      <c r="AT267" s="359"/>
      <c r="AU267" s="359"/>
      <c r="AV267" s="359"/>
      <c r="AW267" s="359"/>
      <c r="AX267" s="359"/>
      <c r="AY267" s="359"/>
      <c r="AZ267" s="359"/>
      <c r="BA267" s="359"/>
      <c r="BB267" s="359"/>
      <c r="BC267" s="357"/>
    </row>
    <row r="268" spans="1:55" s="696" customFormat="1" ht="29.1" hidden="1" customHeight="1">
      <c r="A268" s="688"/>
      <c r="B268" s="862" t="s">
        <v>725</v>
      </c>
      <c r="C268" s="695"/>
      <c r="D268" s="700"/>
      <c r="E268" s="701"/>
      <c r="F268" s="701"/>
      <c r="G268" s="701"/>
      <c r="H268" s="695"/>
      <c r="I268" s="695"/>
      <c r="J268" s="702"/>
      <c r="K268" s="698"/>
      <c r="L268" s="695"/>
      <c r="M268" s="695"/>
      <c r="N268" s="695"/>
      <c r="O268" s="695"/>
      <c r="Q268" s="703"/>
      <c r="R268" s="704"/>
      <c r="S268" s="686"/>
      <c r="T268" s="686"/>
      <c r="U268" s="686"/>
      <c r="V268" s="686"/>
      <c r="W268" s="686"/>
      <c r="X268" s="686"/>
      <c r="Y268" s="686"/>
      <c r="Z268" s="686"/>
      <c r="AA268" s="686"/>
      <c r="AB268" s="686"/>
      <c r="AC268" s="686"/>
      <c r="AD268" s="686"/>
      <c r="AE268" s="686"/>
      <c r="AF268" s="686"/>
      <c r="AG268" s="686"/>
      <c r="AH268" s="686"/>
      <c r="AI268" s="686"/>
      <c r="AJ268" s="686"/>
      <c r="AK268" s="686"/>
      <c r="AL268" s="686"/>
      <c r="AM268" s="686"/>
      <c r="AN268" s="686"/>
      <c r="AO268" s="686"/>
      <c r="AP268" s="686"/>
      <c r="AQ268" s="686"/>
      <c r="AR268" s="686"/>
      <c r="AS268" s="686"/>
      <c r="AT268" s="686"/>
      <c r="AU268" s="686"/>
      <c r="AV268" s="686"/>
      <c r="AW268" s="686"/>
      <c r="AX268" s="686"/>
      <c r="AY268" s="686"/>
      <c r="AZ268" s="686"/>
      <c r="BA268" s="686"/>
      <c r="BB268" s="686"/>
      <c r="BC268" s="703"/>
    </row>
    <row r="269" spans="1:55" s="351" customFormat="1" ht="29.1" hidden="1" customHeight="1">
      <c r="A269" s="509"/>
      <c r="B269" s="541" t="s">
        <v>660</v>
      </c>
      <c r="C269" s="540" t="s">
        <v>726</v>
      </c>
      <c r="D269" s="587">
        <v>521111</v>
      </c>
      <c r="E269" s="554"/>
      <c r="F269" s="554"/>
      <c r="G269" s="554">
        <f>H269*J269</f>
        <v>72100000</v>
      </c>
      <c r="H269" s="571">
        <v>1</v>
      </c>
      <c r="I269" s="571" t="s">
        <v>132</v>
      </c>
      <c r="J269" s="710">
        <v>72100000</v>
      </c>
      <c r="K269" s="582" t="s">
        <v>27</v>
      </c>
      <c r="L269" s="571"/>
      <c r="M269" s="571"/>
      <c r="N269" s="571"/>
      <c r="O269" s="571"/>
      <c r="Q269" s="357"/>
      <c r="R269" s="356"/>
      <c r="S269" s="359"/>
      <c r="T269" s="359"/>
      <c r="U269" s="359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359"/>
      <c r="AF269" s="359"/>
      <c r="AG269" s="359"/>
      <c r="AH269" s="359"/>
      <c r="AI269" s="359"/>
      <c r="AJ269" s="359"/>
      <c r="AK269" s="359"/>
      <c r="AL269" s="359"/>
      <c r="AM269" s="359"/>
      <c r="AN269" s="359"/>
      <c r="AO269" s="359"/>
      <c r="AP269" s="359"/>
      <c r="AQ269" s="359"/>
      <c r="AR269" s="359"/>
      <c r="AS269" s="359"/>
      <c r="AT269" s="359"/>
      <c r="AU269" s="359"/>
      <c r="AV269" s="359"/>
      <c r="AW269" s="359"/>
      <c r="AX269" s="359"/>
      <c r="AY269" s="359"/>
      <c r="AZ269" s="359"/>
      <c r="BA269" s="359"/>
      <c r="BB269" s="359"/>
      <c r="BC269" s="357"/>
    </row>
    <row r="270" spans="1:55" s="351" customFormat="1" ht="26.25" hidden="1">
      <c r="A270" s="509"/>
      <c r="B270" s="495" t="s">
        <v>728</v>
      </c>
      <c r="C270" s="494"/>
      <c r="D270" s="365"/>
      <c r="E270" s="352"/>
      <c r="F270" s="352"/>
      <c r="G270" s="352"/>
      <c r="J270" s="353"/>
      <c r="K270" s="577"/>
      <c r="Q270" s="357"/>
      <c r="R270" s="356"/>
      <c r="S270" s="359"/>
      <c r="T270" s="359"/>
      <c r="U270" s="359"/>
      <c r="V270" s="359"/>
      <c r="W270" s="359"/>
      <c r="X270" s="359"/>
      <c r="Y270" s="359"/>
      <c r="Z270" s="359"/>
      <c r="AA270" s="359"/>
      <c r="AB270" s="359"/>
      <c r="AC270" s="359"/>
      <c r="AD270" s="359"/>
      <c r="AE270" s="359"/>
      <c r="AF270" s="359"/>
      <c r="AG270" s="359"/>
      <c r="AH270" s="359"/>
      <c r="AI270" s="359"/>
      <c r="AJ270" s="359"/>
      <c r="AK270" s="359"/>
      <c r="AL270" s="359"/>
      <c r="AM270" s="359"/>
      <c r="AN270" s="359"/>
      <c r="AO270" s="359"/>
      <c r="AP270" s="359"/>
      <c r="AQ270" s="359"/>
      <c r="AR270" s="359"/>
      <c r="AS270" s="359"/>
      <c r="AT270" s="359"/>
      <c r="AU270" s="359"/>
      <c r="AV270" s="359"/>
      <c r="AW270" s="359"/>
      <c r="AX270" s="359"/>
      <c r="AY270" s="359"/>
      <c r="AZ270" s="359"/>
      <c r="BA270" s="359"/>
      <c r="BB270" s="359"/>
      <c r="BC270" s="357"/>
    </row>
    <row r="271" spans="1:55" s="351" customFormat="1" hidden="1">
      <c r="A271" s="509"/>
      <c r="B271" s="516" t="s">
        <v>729</v>
      </c>
      <c r="C271" s="494"/>
      <c r="D271" s="365"/>
      <c r="E271" s="352"/>
      <c r="F271" s="352"/>
      <c r="G271" s="352"/>
      <c r="J271" s="353"/>
      <c r="K271" s="577"/>
      <c r="Q271" s="357"/>
      <c r="R271" s="356"/>
      <c r="S271" s="359"/>
      <c r="T271" s="359"/>
      <c r="U271" s="359"/>
      <c r="V271" s="359"/>
      <c r="W271" s="359"/>
      <c r="X271" s="359"/>
      <c r="Y271" s="359"/>
      <c r="Z271" s="359"/>
      <c r="AA271" s="359"/>
      <c r="AB271" s="359"/>
      <c r="AC271" s="359"/>
      <c r="AD271" s="359"/>
      <c r="AE271" s="359"/>
      <c r="AF271" s="359"/>
      <c r="AG271" s="359"/>
      <c r="AH271" s="359"/>
      <c r="AI271" s="359"/>
      <c r="AJ271" s="359"/>
      <c r="AK271" s="359"/>
      <c r="AL271" s="359"/>
      <c r="AM271" s="359"/>
      <c r="AN271" s="359"/>
      <c r="AO271" s="359"/>
      <c r="AP271" s="359"/>
      <c r="AQ271" s="359"/>
      <c r="AR271" s="359"/>
      <c r="AS271" s="359"/>
      <c r="AT271" s="359"/>
      <c r="AU271" s="359"/>
      <c r="AV271" s="359"/>
      <c r="AW271" s="359"/>
      <c r="AX271" s="359"/>
      <c r="AY271" s="359"/>
      <c r="AZ271" s="359"/>
      <c r="BA271" s="359"/>
      <c r="BB271" s="359"/>
      <c r="BC271" s="357"/>
    </row>
    <row r="272" spans="1:55" s="351" customFormat="1" ht="26.25" hidden="1">
      <c r="A272" s="509"/>
      <c r="B272" s="496" t="s">
        <v>681</v>
      </c>
      <c r="C272" s="515" t="s">
        <v>730</v>
      </c>
      <c r="D272" s="365">
        <v>523121</v>
      </c>
      <c r="E272" s="352"/>
      <c r="F272" s="352"/>
      <c r="G272" s="352">
        <v>24000000</v>
      </c>
      <c r="H272" s="351">
        <v>1</v>
      </c>
      <c r="I272" s="351" t="s">
        <v>132</v>
      </c>
      <c r="J272" s="353"/>
      <c r="K272" s="577" t="s">
        <v>27</v>
      </c>
      <c r="L272" s="477">
        <v>41281</v>
      </c>
      <c r="M272" s="477">
        <v>41305</v>
      </c>
      <c r="N272" s="477">
        <v>41316</v>
      </c>
      <c r="O272" s="477">
        <v>41639</v>
      </c>
      <c r="Q272" s="357"/>
      <c r="R272" s="356"/>
      <c r="S272" s="359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359"/>
      <c r="AD272" s="359"/>
      <c r="AE272" s="359"/>
      <c r="AF272" s="359"/>
      <c r="AG272" s="359"/>
      <c r="AH272" s="359"/>
      <c r="AI272" s="359"/>
      <c r="AJ272" s="359"/>
      <c r="AK272" s="359"/>
      <c r="AL272" s="359"/>
      <c r="AM272" s="359"/>
      <c r="AN272" s="359"/>
      <c r="AO272" s="359"/>
      <c r="AP272" s="359"/>
      <c r="AQ272" s="359"/>
      <c r="AR272" s="359"/>
      <c r="AS272" s="359"/>
      <c r="AT272" s="359"/>
      <c r="AU272" s="359"/>
      <c r="AV272" s="359"/>
      <c r="AW272" s="359"/>
      <c r="AX272" s="359"/>
      <c r="AY272" s="359"/>
      <c r="AZ272" s="359"/>
      <c r="BA272" s="359"/>
      <c r="BB272" s="359"/>
      <c r="BC272" s="357"/>
    </row>
    <row r="273" spans="1:55" s="351" customFormat="1" ht="26.25" hidden="1">
      <c r="A273" s="509"/>
      <c r="B273" s="495" t="s">
        <v>732</v>
      </c>
      <c r="C273" s="494"/>
      <c r="D273" s="365"/>
      <c r="E273" s="352"/>
      <c r="F273" s="352"/>
      <c r="G273" s="352"/>
      <c r="J273" s="353"/>
      <c r="K273" s="577"/>
      <c r="Q273" s="357"/>
      <c r="R273" s="356"/>
      <c r="S273" s="359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359"/>
      <c r="AD273" s="359"/>
      <c r="AE273" s="359"/>
      <c r="AF273" s="359"/>
      <c r="AG273" s="359"/>
      <c r="AH273" s="359"/>
      <c r="AI273" s="359"/>
      <c r="AJ273" s="359"/>
      <c r="AK273" s="359"/>
      <c r="AL273" s="359"/>
      <c r="AM273" s="359"/>
      <c r="AN273" s="359"/>
      <c r="AO273" s="359"/>
      <c r="AP273" s="359"/>
      <c r="AQ273" s="359"/>
      <c r="AR273" s="359"/>
      <c r="AS273" s="359"/>
      <c r="AT273" s="359"/>
      <c r="AU273" s="359"/>
      <c r="AV273" s="359"/>
      <c r="AW273" s="359"/>
      <c r="AX273" s="359"/>
      <c r="AY273" s="359"/>
      <c r="AZ273" s="359"/>
      <c r="BA273" s="359"/>
      <c r="BB273" s="359"/>
      <c r="BC273" s="357"/>
    </row>
    <row r="274" spans="1:55" s="351" customFormat="1" hidden="1">
      <c r="A274" s="509"/>
      <c r="B274" s="516" t="s">
        <v>733</v>
      </c>
      <c r="C274" s="494"/>
      <c r="D274" s="365"/>
      <c r="E274" s="352"/>
      <c r="F274" s="352"/>
      <c r="G274" s="352"/>
      <c r="J274" s="353"/>
      <c r="K274" s="577"/>
      <c r="Q274" s="357"/>
      <c r="R274" s="356"/>
      <c r="S274" s="359"/>
      <c r="T274" s="359"/>
      <c r="U274" s="359"/>
      <c r="V274" s="359"/>
      <c r="W274" s="359"/>
      <c r="X274" s="359"/>
      <c r="Y274" s="359"/>
      <c r="Z274" s="359"/>
      <c r="AA274" s="359"/>
      <c r="AB274" s="359"/>
      <c r="AC274" s="359"/>
      <c r="AD274" s="359"/>
      <c r="AE274" s="359"/>
      <c r="AF274" s="359"/>
      <c r="AG274" s="359"/>
      <c r="AH274" s="359"/>
      <c r="AI274" s="359"/>
      <c r="AJ274" s="359"/>
      <c r="AK274" s="359"/>
      <c r="AL274" s="359"/>
      <c r="AM274" s="359"/>
      <c r="AN274" s="359"/>
      <c r="AO274" s="359"/>
      <c r="AP274" s="359"/>
      <c r="AQ274" s="359"/>
      <c r="AR274" s="359"/>
      <c r="AS274" s="359"/>
      <c r="AT274" s="359"/>
      <c r="AU274" s="359"/>
      <c r="AV274" s="359"/>
      <c r="AW274" s="359"/>
      <c r="AX274" s="359"/>
      <c r="AY274" s="359"/>
      <c r="AZ274" s="359"/>
      <c r="BA274" s="359"/>
      <c r="BB274" s="359"/>
      <c r="BC274" s="357"/>
    </row>
    <row r="275" spans="1:55" s="351" customFormat="1" hidden="1">
      <c r="A275" s="509"/>
      <c r="B275" s="496" t="s">
        <v>660</v>
      </c>
      <c r="C275" s="515" t="s">
        <v>734</v>
      </c>
      <c r="D275" s="365">
        <v>521111</v>
      </c>
      <c r="E275" s="352"/>
      <c r="F275" s="352"/>
      <c r="G275" s="352">
        <v>24217000</v>
      </c>
      <c r="H275" s="351">
        <v>1</v>
      </c>
      <c r="I275" s="351" t="s">
        <v>132</v>
      </c>
      <c r="J275" s="353"/>
      <c r="K275" s="577" t="s">
        <v>27</v>
      </c>
      <c r="L275" s="477">
        <v>41281</v>
      </c>
      <c r="M275" s="477">
        <v>41305</v>
      </c>
      <c r="N275" s="477">
        <v>41316</v>
      </c>
      <c r="O275" s="477">
        <v>41639</v>
      </c>
      <c r="Q275" s="357"/>
      <c r="R275" s="356"/>
      <c r="S275" s="359"/>
      <c r="T275" s="359"/>
      <c r="U275" s="359"/>
      <c r="V275" s="359"/>
      <c r="W275" s="359"/>
      <c r="X275" s="359"/>
      <c r="Y275" s="359"/>
      <c r="Z275" s="359"/>
      <c r="AA275" s="359"/>
      <c r="AB275" s="359"/>
      <c r="AC275" s="359"/>
      <c r="AD275" s="359"/>
      <c r="AE275" s="359"/>
      <c r="AF275" s="359"/>
      <c r="AG275" s="359"/>
      <c r="AH275" s="359"/>
      <c r="AI275" s="359"/>
      <c r="AJ275" s="359"/>
      <c r="AK275" s="359"/>
      <c r="AL275" s="359"/>
      <c r="AM275" s="359"/>
      <c r="AN275" s="359"/>
      <c r="AO275" s="359"/>
      <c r="AP275" s="359"/>
      <c r="AQ275" s="359"/>
      <c r="AR275" s="359"/>
      <c r="AS275" s="359"/>
      <c r="AT275" s="359"/>
      <c r="AU275" s="359"/>
      <c r="AV275" s="359"/>
      <c r="AW275" s="359"/>
      <c r="AX275" s="359"/>
      <c r="AY275" s="359"/>
      <c r="AZ275" s="359"/>
      <c r="BA275" s="359"/>
      <c r="BB275" s="359"/>
      <c r="BC275" s="357"/>
    </row>
    <row r="276" spans="1:55" s="351" customFormat="1" ht="26.25" hidden="1">
      <c r="A276" s="509"/>
      <c r="B276" s="496" t="s">
        <v>681</v>
      </c>
      <c r="C276" s="515" t="s">
        <v>736</v>
      </c>
      <c r="D276" s="365">
        <v>523121</v>
      </c>
      <c r="E276" s="352"/>
      <c r="F276" s="352"/>
      <c r="G276" s="352">
        <v>20000000</v>
      </c>
      <c r="H276" s="351">
        <v>1</v>
      </c>
      <c r="I276" s="351" t="s">
        <v>132</v>
      </c>
      <c r="J276" s="353"/>
      <c r="K276" s="577" t="s">
        <v>27</v>
      </c>
      <c r="L276" s="477">
        <v>41281</v>
      </c>
      <c r="M276" s="477">
        <v>41305</v>
      </c>
      <c r="N276" s="477">
        <v>41316</v>
      </c>
      <c r="O276" s="477">
        <v>41639</v>
      </c>
      <c r="Q276" s="357"/>
      <c r="R276" s="356"/>
      <c r="S276" s="359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359"/>
      <c r="AD276" s="359"/>
      <c r="AE276" s="359"/>
      <c r="AF276" s="359"/>
      <c r="AG276" s="359"/>
      <c r="AH276" s="359"/>
      <c r="AI276" s="359"/>
      <c r="AJ276" s="359"/>
      <c r="AK276" s="359"/>
      <c r="AL276" s="359"/>
      <c r="AM276" s="359"/>
      <c r="AN276" s="359"/>
      <c r="AO276" s="359"/>
      <c r="AP276" s="359"/>
      <c r="AQ276" s="359"/>
      <c r="AR276" s="359"/>
      <c r="AS276" s="359"/>
      <c r="AT276" s="359"/>
      <c r="AU276" s="359"/>
      <c r="AV276" s="359"/>
      <c r="AW276" s="359"/>
      <c r="AX276" s="359"/>
      <c r="AY276" s="359"/>
      <c r="AZ276" s="359"/>
      <c r="BA276" s="359"/>
      <c r="BB276" s="359"/>
      <c r="BC276" s="357"/>
    </row>
    <row r="277" spans="1:55" s="351" customFormat="1" ht="25.5" hidden="1">
      <c r="A277" s="509"/>
      <c r="B277" s="517" t="s">
        <v>739</v>
      </c>
      <c r="C277" s="494"/>
      <c r="D277" s="365"/>
      <c r="E277" s="352"/>
      <c r="F277" s="352"/>
      <c r="G277" s="352"/>
      <c r="J277" s="353"/>
      <c r="K277" s="577"/>
      <c r="Q277" s="357"/>
      <c r="R277" s="356"/>
      <c r="S277" s="359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359"/>
      <c r="AD277" s="359"/>
      <c r="AE277" s="359"/>
      <c r="AF277" s="359"/>
      <c r="AG277" s="359"/>
      <c r="AH277" s="359"/>
      <c r="AI277" s="359"/>
      <c r="AJ277" s="359"/>
      <c r="AK277" s="359"/>
      <c r="AL277" s="359"/>
      <c r="AM277" s="359"/>
      <c r="AN277" s="359"/>
      <c r="AO277" s="359"/>
      <c r="AP277" s="359"/>
      <c r="AQ277" s="359"/>
      <c r="AR277" s="359"/>
      <c r="AS277" s="359"/>
      <c r="AT277" s="359"/>
      <c r="AU277" s="359"/>
      <c r="AV277" s="359"/>
      <c r="AW277" s="359"/>
      <c r="AX277" s="359"/>
      <c r="AY277" s="359"/>
      <c r="AZ277" s="359"/>
      <c r="BA277" s="359"/>
      <c r="BB277" s="359"/>
      <c r="BC277" s="357"/>
    </row>
    <row r="278" spans="1:55" s="351" customFormat="1" hidden="1">
      <c r="A278" s="509"/>
      <c r="B278" s="516" t="s">
        <v>740</v>
      </c>
      <c r="C278" s="515" t="s">
        <v>741</v>
      </c>
      <c r="D278" s="365">
        <v>521111</v>
      </c>
      <c r="E278" s="352"/>
      <c r="F278" s="352"/>
      <c r="G278" s="352">
        <v>22500000</v>
      </c>
      <c r="H278" s="351">
        <v>1</v>
      </c>
      <c r="I278" s="351" t="s">
        <v>132</v>
      </c>
      <c r="J278" s="353"/>
      <c r="K278" s="577" t="s">
        <v>27</v>
      </c>
      <c r="L278" s="477">
        <v>41281</v>
      </c>
      <c r="M278" s="477">
        <v>41305</v>
      </c>
      <c r="N278" s="477">
        <v>41316</v>
      </c>
      <c r="O278" s="477">
        <v>41639</v>
      </c>
      <c r="Q278" s="357"/>
      <c r="R278" s="356"/>
      <c r="S278" s="359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359"/>
      <c r="AD278" s="359"/>
      <c r="AE278" s="359"/>
      <c r="AF278" s="359"/>
      <c r="AG278" s="359"/>
      <c r="AH278" s="359"/>
      <c r="AI278" s="359"/>
      <c r="AJ278" s="359"/>
      <c r="AK278" s="359"/>
      <c r="AL278" s="359"/>
      <c r="AM278" s="359"/>
      <c r="AN278" s="359"/>
      <c r="AO278" s="359"/>
      <c r="AP278" s="359"/>
      <c r="AQ278" s="359"/>
      <c r="AR278" s="359"/>
      <c r="AS278" s="359"/>
      <c r="AT278" s="359"/>
      <c r="AU278" s="359"/>
      <c r="AV278" s="359"/>
      <c r="AW278" s="359"/>
      <c r="AX278" s="359"/>
      <c r="AY278" s="359"/>
      <c r="AZ278" s="359"/>
      <c r="BA278" s="359"/>
      <c r="BB278" s="359"/>
      <c r="BC278" s="357"/>
    </row>
    <row r="279" spans="1:55" s="351" customFormat="1" hidden="1">
      <c r="A279" s="509"/>
      <c r="B279" s="496" t="s">
        <v>660</v>
      </c>
      <c r="C279" s="494"/>
      <c r="D279" s="365"/>
      <c r="E279" s="352"/>
      <c r="F279" s="352"/>
      <c r="G279" s="352"/>
      <c r="J279" s="353"/>
      <c r="K279" s="577"/>
      <c r="Q279" s="357"/>
      <c r="R279" s="356"/>
      <c r="S279" s="359"/>
      <c r="T279" s="359"/>
      <c r="U279" s="359"/>
      <c r="V279" s="359"/>
      <c r="W279" s="359"/>
      <c r="X279" s="359"/>
      <c r="Y279" s="359"/>
      <c r="Z279" s="359"/>
      <c r="AA279" s="359"/>
      <c r="AB279" s="359"/>
      <c r="AC279" s="359"/>
      <c r="AD279" s="359"/>
      <c r="AE279" s="359"/>
      <c r="AF279" s="359"/>
      <c r="AG279" s="359"/>
      <c r="AH279" s="359"/>
      <c r="AI279" s="359"/>
      <c r="AJ279" s="359"/>
      <c r="AK279" s="359"/>
      <c r="AL279" s="359"/>
      <c r="AM279" s="359"/>
      <c r="AN279" s="359"/>
      <c r="AO279" s="359"/>
      <c r="AP279" s="359"/>
      <c r="AQ279" s="359"/>
      <c r="AR279" s="359"/>
      <c r="AS279" s="359"/>
      <c r="AT279" s="359"/>
      <c r="AU279" s="359"/>
      <c r="AV279" s="359"/>
      <c r="AW279" s="359"/>
      <c r="AX279" s="359"/>
      <c r="AY279" s="359"/>
      <c r="AZ279" s="359"/>
      <c r="BA279" s="359"/>
      <c r="BB279" s="359"/>
      <c r="BC279" s="357"/>
    </row>
    <row r="280" spans="1:55" s="351" customFormat="1" ht="26.25" hidden="1">
      <c r="A280" s="509"/>
      <c r="B280" s="496" t="s">
        <v>681</v>
      </c>
      <c r="C280" s="515" t="s">
        <v>742</v>
      </c>
      <c r="D280" s="365">
        <v>523121</v>
      </c>
      <c r="E280" s="352"/>
      <c r="F280" s="352"/>
      <c r="G280" s="352">
        <v>5000000</v>
      </c>
      <c r="H280" s="351">
        <v>1</v>
      </c>
      <c r="I280" s="351" t="s">
        <v>132</v>
      </c>
      <c r="J280" s="353"/>
      <c r="K280" s="577" t="s">
        <v>27</v>
      </c>
      <c r="L280" s="477">
        <v>41281</v>
      </c>
      <c r="M280" s="477">
        <v>41305</v>
      </c>
      <c r="N280" s="477">
        <v>41316</v>
      </c>
      <c r="O280" s="477">
        <v>41639</v>
      </c>
      <c r="Q280" s="357"/>
      <c r="R280" s="356"/>
      <c r="S280" s="359"/>
      <c r="T280" s="359"/>
      <c r="U280" s="359"/>
      <c r="V280" s="359"/>
      <c r="W280" s="359"/>
      <c r="X280" s="359"/>
      <c r="Y280" s="359"/>
      <c r="Z280" s="359"/>
      <c r="AA280" s="359"/>
      <c r="AB280" s="359"/>
      <c r="AC280" s="359"/>
      <c r="AD280" s="359"/>
      <c r="AE280" s="359"/>
      <c r="AF280" s="359"/>
      <c r="AG280" s="359"/>
      <c r="AH280" s="359"/>
      <c r="AI280" s="359"/>
      <c r="AJ280" s="359"/>
      <c r="AK280" s="359"/>
      <c r="AL280" s="359"/>
      <c r="AM280" s="359"/>
      <c r="AN280" s="359"/>
      <c r="AO280" s="359"/>
      <c r="AP280" s="359"/>
      <c r="AQ280" s="359"/>
      <c r="AR280" s="359"/>
      <c r="AS280" s="359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7"/>
    </row>
    <row r="281" spans="1:55">
      <c r="AC281" s="359"/>
      <c r="AD281" s="359"/>
      <c r="AE281" s="359"/>
      <c r="AF281" s="359"/>
      <c r="AG281" s="359"/>
      <c r="AH281" s="359"/>
      <c r="AI281" s="359"/>
      <c r="AJ281" s="359"/>
      <c r="AK281" s="359"/>
      <c r="AL281" s="359"/>
      <c r="AM281" s="359"/>
      <c r="AN281" s="359"/>
      <c r="AO281" s="359"/>
      <c r="AP281" s="359"/>
      <c r="AQ281" s="359"/>
      <c r="AR281" s="359"/>
      <c r="AS281" s="359"/>
      <c r="AT281" s="359"/>
      <c r="AU281" s="359"/>
      <c r="AV281" s="359"/>
      <c r="AW281" s="359"/>
      <c r="AX281" s="359"/>
      <c r="AY281" s="359"/>
      <c r="AZ281" s="359"/>
      <c r="BA281" s="359"/>
      <c r="BB281" s="359"/>
    </row>
    <row r="282" spans="1:55">
      <c r="F282"/>
      <c r="G282"/>
      <c r="AC282" s="359"/>
      <c r="AD282" s="359"/>
      <c r="AE282" s="359"/>
      <c r="AF282" s="359"/>
      <c r="AG282" s="359"/>
      <c r="AH282" s="359"/>
      <c r="AI282" s="359"/>
      <c r="AJ282" s="359"/>
      <c r="AK282" s="359"/>
      <c r="AL282" s="359"/>
      <c r="AM282" s="359"/>
      <c r="AN282" s="359"/>
      <c r="AO282" s="359"/>
      <c r="AP282" s="359"/>
      <c r="AQ282" s="359"/>
      <c r="AR282" s="359"/>
      <c r="AS282" s="359"/>
      <c r="AT282" s="359"/>
      <c r="AU282" s="359"/>
      <c r="AV282" s="359"/>
      <c r="AW282" s="359"/>
      <c r="AX282" s="359"/>
      <c r="AY282" s="359"/>
      <c r="AZ282" s="359"/>
      <c r="BA282" s="359"/>
      <c r="BB282" s="359"/>
    </row>
    <row r="283" spans="1:55">
      <c r="F283"/>
      <c r="G283"/>
      <c r="AC283" s="359"/>
      <c r="AD283" s="359"/>
      <c r="AE283" s="359"/>
      <c r="AF283" s="359"/>
      <c r="AG283" s="359"/>
      <c r="AH283" s="359"/>
      <c r="AI283" s="359"/>
      <c r="AJ283" s="359"/>
      <c r="AK283" s="359"/>
      <c r="AL283" s="359"/>
      <c r="AM283" s="359"/>
      <c r="AN283" s="359"/>
      <c r="AO283" s="359"/>
      <c r="AP283" s="359"/>
      <c r="AQ283" s="359"/>
      <c r="AR283" s="359"/>
      <c r="AS283" s="359"/>
      <c r="AT283" s="359"/>
      <c r="AU283" s="359"/>
      <c r="AV283" s="359"/>
      <c r="AW283" s="359"/>
      <c r="AX283" s="359"/>
      <c r="AY283" s="359"/>
      <c r="AZ283" s="359"/>
      <c r="BA283" s="359"/>
      <c r="BB283" s="359"/>
    </row>
    <row r="284" spans="1:55">
      <c r="F284"/>
      <c r="G284"/>
      <c r="AC284" s="359"/>
      <c r="AD284" s="359"/>
      <c r="AE284" s="359"/>
      <c r="AF284" s="359"/>
      <c r="AG284" s="359"/>
      <c r="AH284" s="359"/>
      <c r="AI284" s="359"/>
      <c r="AJ284" s="359"/>
      <c r="AK284" s="359"/>
      <c r="AL284" s="359"/>
      <c r="AM284" s="359"/>
      <c r="AN284" s="359"/>
      <c r="AO284" s="359"/>
      <c r="AP284" s="359"/>
      <c r="AQ284" s="359"/>
      <c r="AR284" s="359"/>
      <c r="AS284" s="359"/>
      <c r="AT284" s="359"/>
      <c r="AU284" s="359"/>
      <c r="AV284" s="359"/>
      <c r="AW284" s="359"/>
      <c r="AX284" s="359"/>
      <c r="AY284" s="359"/>
      <c r="AZ284" s="359"/>
      <c r="BA284" s="359"/>
      <c r="BB284" s="359"/>
    </row>
    <row r="285" spans="1:55">
      <c r="F285"/>
      <c r="G285"/>
      <c r="AC285" s="359"/>
      <c r="AD285" s="359"/>
      <c r="AE285" s="359"/>
      <c r="AF285" s="359"/>
      <c r="AG285" s="359"/>
      <c r="AH285" s="359"/>
      <c r="AI285" s="359"/>
      <c r="AJ285" s="359"/>
      <c r="AK285" s="359"/>
      <c r="AL285" s="359"/>
      <c r="AM285" s="359"/>
      <c r="AN285" s="359"/>
      <c r="AO285" s="359"/>
      <c r="AP285" s="359"/>
      <c r="AQ285" s="359"/>
      <c r="AR285" s="359"/>
      <c r="AS285" s="359"/>
      <c r="AT285" s="359"/>
      <c r="AU285" s="359"/>
      <c r="AV285" s="359"/>
      <c r="AW285" s="359"/>
      <c r="AX285" s="359"/>
      <c r="AY285" s="359"/>
      <c r="AZ285" s="359"/>
      <c r="BA285" s="359"/>
      <c r="BB285" s="359"/>
    </row>
    <row r="286" spans="1:55">
      <c r="F286"/>
      <c r="G286"/>
      <c r="AC286" s="359"/>
      <c r="AD286" s="359"/>
      <c r="AE286" s="359"/>
      <c r="AF286" s="359"/>
      <c r="AG286" s="359"/>
      <c r="AH286" s="359"/>
      <c r="AI286" s="359"/>
      <c r="AJ286" s="359"/>
      <c r="AK286" s="359"/>
      <c r="AL286" s="359"/>
      <c r="AM286" s="359"/>
      <c r="AN286" s="359"/>
      <c r="AO286" s="359"/>
      <c r="AP286" s="359"/>
      <c r="AQ286" s="359"/>
      <c r="AR286" s="359"/>
      <c r="AS286" s="359"/>
      <c r="AT286" s="359"/>
      <c r="AU286" s="359"/>
      <c r="AV286" s="359"/>
      <c r="AW286" s="359"/>
      <c r="AX286" s="359"/>
      <c r="AY286" s="359"/>
      <c r="AZ286" s="359"/>
      <c r="BA286" s="359"/>
      <c r="BB286" s="359"/>
    </row>
    <row r="287" spans="1:55">
      <c r="F287"/>
      <c r="G287"/>
      <c r="AC287" s="359"/>
      <c r="AD287" s="359"/>
      <c r="AE287" s="359"/>
      <c r="AF287" s="359"/>
      <c r="AG287" s="359"/>
      <c r="AH287" s="359"/>
      <c r="AI287" s="359"/>
      <c r="AJ287" s="359"/>
      <c r="AK287" s="359"/>
      <c r="AL287" s="359"/>
      <c r="AM287" s="359"/>
      <c r="AN287" s="359"/>
      <c r="AO287" s="359"/>
      <c r="AP287" s="359"/>
      <c r="AQ287" s="359"/>
      <c r="AR287" s="359"/>
      <c r="AS287" s="359"/>
      <c r="AT287" s="359"/>
      <c r="AU287" s="359"/>
      <c r="AV287" s="359"/>
      <c r="AW287" s="359"/>
      <c r="AX287" s="359"/>
      <c r="AY287" s="359"/>
      <c r="AZ287" s="359"/>
      <c r="BA287" s="359"/>
      <c r="BB287" s="359"/>
    </row>
    <row r="288" spans="1:55">
      <c r="F288"/>
      <c r="G288"/>
      <c r="AC288" s="359"/>
      <c r="AD288" s="359"/>
      <c r="AE288" s="359"/>
      <c r="AF288" s="359"/>
      <c r="AG288" s="359"/>
      <c r="AH288" s="359"/>
      <c r="AI288" s="359"/>
      <c r="AJ288" s="359"/>
      <c r="AK288" s="359"/>
      <c r="AL288" s="359"/>
      <c r="AM288" s="359"/>
      <c r="AN288" s="359"/>
      <c r="AO288" s="359"/>
      <c r="AP288" s="359"/>
      <c r="AQ288" s="359"/>
      <c r="AR288" s="359"/>
      <c r="AS288" s="359"/>
      <c r="AT288" s="359"/>
      <c r="AU288" s="359"/>
      <c r="AV288" s="359"/>
      <c r="AW288" s="359"/>
      <c r="AX288" s="359"/>
      <c r="AY288" s="359"/>
      <c r="AZ288" s="359"/>
      <c r="BA288" s="359"/>
      <c r="BB288" s="359"/>
    </row>
    <row r="289" spans="6:54">
      <c r="F289"/>
      <c r="G289"/>
      <c r="AC289" s="359"/>
      <c r="AD289" s="359"/>
      <c r="AE289" s="359"/>
      <c r="AF289" s="359"/>
      <c r="AG289" s="359"/>
      <c r="AH289" s="359"/>
      <c r="AI289" s="359"/>
      <c r="AJ289" s="359"/>
      <c r="AK289" s="359"/>
      <c r="AL289" s="359"/>
      <c r="AM289" s="359"/>
      <c r="AN289" s="359"/>
      <c r="AO289" s="359"/>
      <c r="AP289" s="359"/>
      <c r="AQ289" s="359"/>
      <c r="AR289" s="359"/>
      <c r="AS289" s="359"/>
      <c r="AT289" s="359"/>
      <c r="AU289" s="359"/>
      <c r="AV289" s="359"/>
      <c r="AW289" s="359"/>
      <c r="AX289" s="359"/>
      <c r="AY289" s="359"/>
      <c r="AZ289" s="359"/>
      <c r="BA289" s="359"/>
      <c r="BB289" s="359"/>
    </row>
    <row r="290" spans="6:54">
      <c r="F290"/>
      <c r="G290"/>
      <c r="AC290" s="359"/>
      <c r="AD290" s="359"/>
      <c r="AE290" s="359"/>
      <c r="AF290" s="359"/>
      <c r="AG290" s="359"/>
      <c r="AH290" s="359"/>
      <c r="AI290" s="359"/>
      <c r="AJ290" s="359"/>
      <c r="AK290" s="359"/>
      <c r="AL290" s="359"/>
      <c r="AM290" s="359"/>
      <c r="AN290" s="359"/>
      <c r="AO290" s="359"/>
      <c r="AP290" s="359"/>
      <c r="AQ290" s="359"/>
      <c r="AR290" s="359"/>
      <c r="AS290" s="359"/>
      <c r="AT290" s="359"/>
      <c r="AU290" s="359"/>
      <c r="AV290" s="359"/>
      <c r="AW290" s="359"/>
      <c r="AX290" s="359"/>
      <c r="AY290" s="359"/>
      <c r="AZ290" s="359"/>
      <c r="BA290" s="359"/>
      <c r="BB290" s="359"/>
    </row>
    <row r="291" spans="6:54">
      <c r="F291"/>
      <c r="G291"/>
      <c r="AC291" s="359"/>
      <c r="AD291" s="359"/>
      <c r="AE291" s="359"/>
      <c r="AF291" s="359"/>
      <c r="AG291" s="359"/>
      <c r="AH291" s="359"/>
      <c r="AI291" s="359"/>
      <c r="AJ291" s="359"/>
      <c r="AK291" s="359"/>
      <c r="AL291" s="359"/>
      <c r="AM291" s="359"/>
      <c r="AN291" s="359"/>
      <c r="AO291" s="359"/>
      <c r="AP291" s="359"/>
      <c r="AQ291" s="359"/>
      <c r="AR291" s="359"/>
      <c r="AS291" s="359"/>
      <c r="AT291" s="359"/>
      <c r="AU291" s="359"/>
      <c r="AV291" s="359"/>
      <c r="AW291" s="359"/>
      <c r="AX291" s="359"/>
      <c r="AY291" s="359"/>
      <c r="AZ291" s="359"/>
      <c r="BA291" s="359"/>
      <c r="BB291" s="359"/>
    </row>
    <row r="292" spans="6:54">
      <c r="AC292" s="359"/>
      <c r="AD292" s="359"/>
      <c r="AE292" s="359"/>
      <c r="AF292" s="359"/>
      <c r="AG292" s="359"/>
      <c r="AH292" s="359"/>
      <c r="AI292" s="359"/>
      <c r="AJ292" s="359"/>
      <c r="AK292" s="359"/>
      <c r="AL292" s="359"/>
      <c r="AM292" s="359"/>
      <c r="AN292" s="359"/>
      <c r="AO292" s="359"/>
      <c r="AP292" s="359"/>
      <c r="AQ292" s="359"/>
      <c r="AR292" s="359"/>
      <c r="AS292" s="359"/>
      <c r="AT292" s="359"/>
      <c r="AU292" s="359"/>
      <c r="AV292" s="359"/>
      <c r="AW292" s="359"/>
      <c r="AX292" s="359"/>
      <c r="AY292" s="359"/>
      <c r="AZ292" s="359"/>
      <c r="BA292" s="359"/>
      <c r="BB292" s="359"/>
    </row>
    <row r="293" spans="6:54">
      <c r="AC293" s="359"/>
      <c r="AD293" s="359"/>
      <c r="AE293" s="359"/>
      <c r="AF293" s="359"/>
      <c r="AG293" s="359"/>
      <c r="AH293" s="359"/>
      <c r="AI293" s="359"/>
      <c r="AJ293" s="359"/>
      <c r="AK293" s="359"/>
      <c r="AL293" s="359"/>
      <c r="AM293" s="359"/>
      <c r="AN293" s="359"/>
      <c r="AO293" s="359"/>
      <c r="AP293" s="359"/>
      <c r="AQ293" s="359"/>
      <c r="AR293" s="359"/>
      <c r="AS293" s="359"/>
      <c r="AT293" s="359"/>
      <c r="AU293" s="359"/>
      <c r="AV293" s="359"/>
      <c r="AW293" s="359"/>
      <c r="AX293" s="359"/>
      <c r="AY293" s="359"/>
      <c r="AZ293" s="359"/>
      <c r="BA293" s="359"/>
      <c r="BB293" s="359"/>
    </row>
    <row r="294" spans="6:54">
      <c r="AC294" s="359"/>
      <c r="AD294" s="359"/>
      <c r="AE294" s="359"/>
      <c r="AF294" s="359"/>
      <c r="AG294" s="359"/>
      <c r="AH294" s="359"/>
      <c r="AI294" s="359"/>
      <c r="AJ294" s="359"/>
      <c r="AK294" s="359"/>
      <c r="AL294" s="359"/>
      <c r="AM294" s="359"/>
      <c r="AN294" s="359"/>
      <c r="AO294" s="359"/>
      <c r="AP294" s="359"/>
      <c r="AQ294" s="359"/>
      <c r="AR294" s="359"/>
      <c r="AS294" s="359"/>
      <c r="AT294" s="359"/>
      <c r="AU294" s="359"/>
      <c r="AV294" s="359"/>
      <c r="AW294" s="359"/>
      <c r="AX294" s="359"/>
      <c r="AY294" s="359"/>
      <c r="AZ294" s="359"/>
      <c r="BA294" s="359"/>
      <c r="BB294" s="359"/>
    </row>
  </sheetData>
  <mergeCells count="88">
    <mergeCell ref="A235:P235"/>
    <mergeCell ref="B236:P236"/>
    <mergeCell ref="B239:P239"/>
    <mergeCell ref="B242:P242"/>
    <mergeCell ref="A212:A221"/>
    <mergeCell ref="B212:B221"/>
    <mergeCell ref="A223:A225"/>
    <mergeCell ref="B223:B225"/>
    <mergeCell ref="B226:P226"/>
    <mergeCell ref="B230:P230"/>
    <mergeCell ref="A193:A198"/>
    <mergeCell ref="B193:B198"/>
    <mergeCell ref="A201:A205"/>
    <mergeCell ref="B201:B205"/>
    <mergeCell ref="B206:P206"/>
    <mergeCell ref="A207:A209"/>
    <mergeCell ref="B207:B209"/>
    <mergeCell ref="B176:P176"/>
    <mergeCell ref="A178:P178"/>
    <mergeCell ref="B186:P186"/>
    <mergeCell ref="B187:P187"/>
    <mergeCell ref="A189:P189"/>
    <mergeCell ref="B190:P190"/>
    <mergeCell ref="B164:P164"/>
    <mergeCell ref="A165:A167"/>
    <mergeCell ref="B165:B167"/>
    <mergeCell ref="B168:P168"/>
    <mergeCell ref="A169:A175"/>
    <mergeCell ref="B169:B175"/>
    <mergeCell ref="B155:P155"/>
    <mergeCell ref="A156:A160"/>
    <mergeCell ref="B156:B160"/>
    <mergeCell ref="B161:P161"/>
    <mergeCell ref="A162:A163"/>
    <mergeCell ref="B162:B163"/>
    <mergeCell ref="B134:P134"/>
    <mergeCell ref="A135:A142"/>
    <mergeCell ref="B135:B142"/>
    <mergeCell ref="A143:A144"/>
    <mergeCell ref="B143:B144"/>
    <mergeCell ref="A148:A153"/>
    <mergeCell ref="B148:B153"/>
    <mergeCell ref="A118:A120"/>
    <mergeCell ref="B118:B120"/>
    <mergeCell ref="B121:P121"/>
    <mergeCell ref="A122:A123"/>
    <mergeCell ref="B122:B123"/>
    <mergeCell ref="A125:A133"/>
    <mergeCell ref="B125:B133"/>
    <mergeCell ref="B78:P78"/>
    <mergeCell ref="B79:B83"/>
    <mergeCell ref="A107:P107"/>
    <mergeCell ref="B108:P108"/>
    <mergeCell ref="A109:A117"/>
    <mergeCell ref="B109:B117"/>
    <mergeCell ref="A63:A67"/>
    <mergeCell ref="B63:B67"/>
    <mergeCell ref="B68:P68"/>
    <mergeCell ref="B70:P70"/>
    <mergeCell ref="B72:P72"/>
    <mergeCell ref="A73:A77"/>
    <mergeCell ref="B73:B77"/>
    <mergeCell ref="E8:F9"/>
    <mergeCell ref="G8:G10"/>
    <mergeCell ref="H11:I11"/>
    <mergeCell ref="A18:P18"/>
    <mergeCell ref="A61:A62"/>
    <mergeCell ref="B61:B62"/>
    <mergeCell ref="J6:J10"/>
    <mergeCell ref="K6:K10"/>
    <mergeCell ref="L6:M6"/>
    <mergeCell ref="N6:O6"/>
    <mergeCell ref="P6:P10"/>
    <mergeCell ref="E7:G7"/>
    <mergeCell ref="L7:L10"/>
    <mergeCell ref="M7:M10"/>
    <mergeCell ref="N7:N10"/>
    <mergeCell ref="O7:O10"/>
    <mergeCell ref="A1:R1"/>
    <mergeCell ref="A2:R2"/>
    <mergeCell ref="A3:R3"/>
    <mergeCell ref="A4:R4"/>
    <mergeCell ref="A6:A10"/>
    <mergeCell ref="B6:B10"/>
    <mergeCell ref="C6:C10"/>
    <mergeCell ref="D6:D10"/>
    <mergeCell ref="E6:G6"/>
    <mergeCell ref="H6:I10"/>
  </mergeCells>
  <pageMargins left="1.4960629921259843" right="0.11811023622047245" top="0.74803149606299213" bottom="0.74803149606299213" header="0.31496062992125984" footer="0.31496062992125984"/>
  <pageSetup paperSize="5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opLeftCell="A4" workbookViewId="0">
      <selection activeCell="I13" sqref="I13"/>
    </sheetView>
  </sheetViews>
  <sheetFormatPr defaultRowHeight="15"/>
  <cols>
    <col min="1" max="1" width="9" bestFit="1" customWidth="1"/>
    <col min="5" max="5" width="11.5703125" bestFit="1" customWidth="1"/>
    <col min="8" max="8" width="11.28515625" bestFit="1" customWidth="1"/>
  </cols>
  <sheetData>
    <row r="1" spans="1:8" ht="38.25">
      <c r="A1" s="540" t="s">
        <v>405</v>
      </c>
      <c r="B1" s="587">
        <v>532111</v>
      </c>
      <c r="C1" s="554"/>
      <c r="D1" s="554"/>
      <c r="E1" s="554">
        <f>F1*H1</f>
        <v>6660000</v>
      </c>
      <c r="F1" s="571">
        <v>6</v>
      </c>
      <c r="G1" s="571" t="s">
        <v>394</v>
      </c>
      <c r="H1" s="708">
        <v>1110000</v>
      </c>
    </row>
    <row r="2" spans="1:8" ht="38.25">
      <c r="A2" s="540" t="s">
        <v>406</v>
      </c>
      <c r="B2" s="587">
        <v>532111</v>
      </c>
      <c r="C2" s="554"/>
      <c r="D2" s="554"/>
      <c r="E2" s="554">
        <f t="shared" ref="E2:E10" si="0">F2*H2</f>
        <v>500000</v>
      </c>
      <c r="F2" s="571">
        <v>1</v>
      </c>
      <c r="G2" s="571" t="s">
        <v>394</v>
      </c>
      <c r="H2" s="708">
        <v>500000</v>
      </c>
    </row>
    <row r="3" spans="1:8" ht="51">
      <c r="A3" s="540" t="s">
        <v>407</v>
      </c>
      <c r="B3" s="587">
        <v>532111</v>
      </c>
      <c r="C3" s="554"/>
      <c r="D3" s="554"/>
      <c r="E3" s="554">
        <f t="shared" si="0"/>
        <v>4530000</v>
      </c>
      <c r="F3" s="571">
        <v>1</v>
      </c>
      <c r="G3" s="571" t="s">
        <v>394</v>
      </c>
      <c r="H3" s="708">
        <v>4530000</v>
      </c>
    </row>
    <row r="4" spans="1:8" ht="63.75">
      <c r="A4" s="540" t="s">
        <v>408</v>
      </c>
      <c r="B4" s="587">
        <v>532111</v>
      </c>
      <c r="C4" s="554"/>
      <c r="D4" s="554"/>
      <c r="E4" s="554">
        <f t="shared" si="0"/>
        <v>15900000</v>
      </c>
      <c r="F4" s="571">
        <v>1</v>
      </c>
      <c r="G4" s="571" t="s">
        <v>394</v>
      </c>
      <c r="H4" s="708">
        <v>15900000</v>
      </c>
    </row>
    <row r="5" spans="1:8" ht="25.5">
      <c r="A5" s="540" t="s">
        <v>393</v>
      </c>
      <c r="B5" s="587">
        <v>532111</v>
      </c>
      <c r="C5" s="554"/>
      <c r="D5" s="554"/>
      <c r="E5" s="554">
        <f t="shared" si="0"/>
        <v>23500000</v>
      </c>
      <c r="F5" s="571">
        <v>5</v>
      </c>
      <c r="G5" s="571" t="s">
        <v>394</v>
      </c>
      <c r="H5" s="708">
        <v>4700000</v>
      </c>
    </row>
    <row r="6" spans="1:8" ht="38.25">
      <c r="A6" s="540" t="s">
        <v>409</v>
      </c>
      <c r="B6" s="587">
        <v>532111</v>
      </c>
      <c r="C6" s="554"/>
      <c r="D6" s="554"/>
      <c r="E6" s="554">
        <f t="shared" si="0"/>
        <v>1240000</v>
      </c>
      <c r="F6" s="571">
        <v>1</v>
      </c>
      <c r="G6" s="571" t="s">
        <v>394</v>
      </c>
      <c r="H6" s="708">
        <v>1240000</v>
      </c>
    </row>
    <row r="7" spans="1:8" ht="25.5">
      <c r="A7" s="540" t="s">
        <v>410</v>
      </c>
      <c r="B7" s="587">
        <v>532111</v>
      </c>
      <c r="C7" s="554"/>
      <c r="D7" s="554"/>
      <c r="E7" s="554">
        <f t="shared" si="0"/>
        <v>9264000</v>
      </c>
      <c r="F7" s="571">
        <v>12</v>
      </c>
      <c r="G7" s="571" t="s">
        <v>394</v>
      </c>
      <c r="H7" s="708">
        <v>772000</v>
      </c>
    </row>
    <row r="8" spans="1:8" ht="38.25">
      <c r="A8" s="540" t="s">
        <v>398</v>
      </c>
      <c r="B8" s="587">
        <v>532111</v>
      </c>
      <c r="C8" s="554"/>
      <c r="D8" s="554"/>
      <c r="E8" s="554">
        <f t="shared" si="0"/>
        <v>900000</v>
      </c>
      <c r="F8" s="571">
        <v>1</v>
      </c>
      <c r="G8" s="571" t="s">
        <v>394</v>
      </c>
      <c r="H8" s="708">
        <v>900000</v>
      </c>
    </row>
    <row r="9" spans="1:8" ht="63.75">
      <c r="A9" s="540" t="s">
        <v>413</v>
      </c>
      <c r="B9" s="587">
        <v>532121</v>
      </c>
      <c r="C9" s="554"/>
      <c r="D9" s="554"/>
      <c r="E9" s="554">
        <f t="shared" si="0"/>
        <v>300000</v>
      </c>
      <c r="F9" s="571">
        <v>1</v>
      </c>
      <c r="G9" s="571" t="s">
        <v>394</v>
      </c>
      <c r="H9" s="606">
        <v>300000</v>
      </c>
    </row>
    <row r="10" spans="1:8" ht="76.5">
      <c r="A10" s="540" t="s">
        <v>414</v>
      </c>
      <c r="B10" s="587">
        <v>532121</v>
      </c>
      <c r="C10" s="554"/>
      <c r="D10" s="554"/>
      <c r="E10" s="554">
        <f t="shared" si="0"/>
        <v>750000</v>
      </c>
      <c r="F10" s="571">
        <v>1</v>
      </c>
      <c r="G10" s="571" t="s">
        <v>394</v>
      </c>
      <c r="H10" s="606">
        <v>750000</v>
      </c>
    </row>
    <row r="12" spans="1:8">
      <c r="E12" s="869">
        <f>SUM(E1:E10)</f>
        <v>63544000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4"/>
  <sheetViews>
    <sheetView topLeftCell="A446" workbookViewId="0">
      <selection activeCell="B450" sqref="B450"/>
    </sheetView>
  </sheetViews>
  <sheetFormatPr defaultRowHeight="15"/>
  <cols>
    <col min="1" max="1" width="12.7109375" customWidth="1"/>
    <col min="2" max="2" width="50" customWidth="1"/>
    <col min="3" max="3" width="9.140625" hidden="1" customWidth="1"/>
    <col min="4" max="4" width="7.5703125" customWidth="1"/>
    <col min="5" max="5" width="9.140625" hidden="1" customWidth="1"/>
    <col min="6" max="6" width="12.28515625" hidden="1" customWidth="1"/>
    <col min="9" max="9" width="16.85546875" customWidth="1"/>
    <col min="10" max="10" width="16.42578125" customWidth="1"/>
    <col min="11" max="11" width="2.5703125" customWidth="1"/>
    <col min="12" max="12" width="7.140625" customWidth="1"/>
  </cols>
  <sheetData>
    <row r="1" spans="1:12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5"/>
      <c r="L1" s="6"/>
    </row>
    <row r="2" spans="1:12">
      <c r="A2" s="1" t="s">
        <v>1</v>
      </c>
      <c r="B2" s="2"/>
      <c r="C2" s="2"/>
      <c r="D2" s="2"/>
      <c r="E2" s="2"/>
      <c r="F2" s="3"/>
      <c r="G2" s="3"/>
      <c r="H2" s="2"/>
      <c r="I2" s="4"/>
      <c r="J2" s="4"/>
      <c r="K2" s="5"/>
      <c r="L2" s="6"/>
    </row>
    <row r="3" spans="1:12">
      <c r="A3" s="1" t="s">
        <v>2</v>
      </c>
      <c r="B3" s="2"/>
      <c r="C3" s="2"/>
      <c r="D3" s="2"/>
      <c r="E3" s="2"/>
      <c r="F3" s="331"/>
      <c r="G3" s="3"/>
      <c r="H3" s="2"/>
      <c r="I3" s="4"/>
      <c r="J3" s="4"/>
      <c r="K3" s="5"/>
      <c r="L3" s="6"/>
    </row>
    <row r="4" spans="1:12">
      <c r="A4" s="3"/>
      <c r="B4" s="2"/>
      <c r="C4" s="2"/>
      <c r="D4" s="2"/>
      <c r="E4" s="2"/>
      <c r="F4" s="331"/>
      <c r="G4" s="3"/>
      <c r="H4" s="2"/>
      <c r="I4" s="4"/>
      <c r="J4" s="4"/>
      <c r="K4" s="5"/>
      <c r="L4" s="6"/>
    </row>
    <row r="5" spans="1:12">
      <c r="A5" s="3"/>
      <c r="B5" s="2"/>
      <c r="C5" s="2"/>
      <c r="D5" s="2"/>
      <c r="E5" s="2"/>
      <c r="F5" s="3"/>
      <c r="G5" s="3"/>
      <c r="H5" s="2"/>
      <c r="I5" s="4"/>
      <c r="J5" s="4"/>
      <c r="K5" s="5"/>
      <c r="L5" s="6"/>
    </row>
    <row r="6" spans="1:12">
      <c r="A6" s="10" t="s">
        <v>5</v>
      </c>
      <c r="B6" s="942" t="s">
        <v>6</v>
      </c>
      <c r="C6" s="943"/>
      <c r="D6" s="943"/>
      <c r="E6" s="943"/>
      <c r="F6" s="944"/>
      <c r="G6" s="945" t="s">
        <v>7</v>
      </c>
      <c r="H6" s="945"/>
      <c r="I6" s="11" t="s">
        <v>8</v>
      </c>
      <c r="J6" s="12" t="s">
        <v>9</v>
      </c>
      <c r="K6" s="942" t="s">
        <v>10</v>
      </c>
      <c r="L6" s="944"/>
    </row>
    <row r="7" spans="1:12">
      <c r="A7" s="59" t="s">
        <v>25</v>
      </c>
      <c r="B7" s="898" t="s">
        <v>26</v>
      </c>
      <c r="C7" s="899"/>
      <c r="D7" s="899"/>
      <c r="E7" s="899"/>
      <c r="F7" s="900"/>
      <c r="G7" s="60"/>
      <c r="H7" s="61" t="s">
        <v>13</v>
      </c>
      <c r="I7" s="62">
        <v>0</v>
      </c>
      <c r="J7" s="62">
        <f>J8+J9</f>
        <v>801229000</v>
      </c>
      <c r="K7" s="63"/>
      <c r="L7" s="64" t="s">
        <v>27</v>
      </c>
    </row>
    <row r="8" spans="1:12">
      <c r="A8" s="65" t="s">
        <v>13</v>
      </c>
      <c r="B8" s="886" t="s">
        <v>28</v>
      </c>
      <c r="C8" s="887"/>
      <c r="D8" s="887"/>
      <c r="E8" s="887"/>
      <c r="F8" s="888"/>
      <c r="G8" s="66">
        <v>1</v>
      </c>
      <c r="H8" s="67" t="s">
        <v>29</v>
      </c>
      <c r="I8" s="68">
        <v>781229000</v>
      </c>
      <c r="J8" s="68">
        <f>G8*I8</f>
        <v>781229000</v>
      </c>
      <c r="K8" s="69" t="s">
        <v>30</v>
      </c>
      <c r="L8" s="70"/>
    </row>
    <row r="9" spans="1:12">
      <c r="A9" s="65" t="s">
        <v>13</v>
      </c>
      <c r="B9" s="886" t="s">
        <v>32</v>
      </c>
      <c r="C9" s="887"/>
      <c r="D9" s="887"/>
      <c r="E9" s="887"/>
      <c r="F9" s="888"/>
      <c r="G9" s="66">
        <v>1</v>
      </c>
      <c r="H9" s="67" t="s">
        <v>29</v>
      </c>
      <c r="I9" s="68">
        <v>20000000</v>
      </c>
      <c r="J9" s="68">
        <f>G9*I9</f>
        <v>20000000</v>
      </c>
      <c r="K9" s="69" t="s">
        <v>30</v>
      </c>
      <c r="L9" s="70"/>
    </row>
    <row r="10" spans="1:12">
      <c r="A10" s="59" t="s">
        <v>35</v>
      </c>
      <c r="B10" s="898" t="s">
        <v>36</v>
      </c>
      <c r="C10" s="899"/>
      <c r="D10" s="899"/>
      <c r="E10" s="899"/>
      <c r="F10" s="900"/>
      <c r="G10" s="60"/>
      <c r="H10" s="61" t="s">
        <v>13</v>
      </c>
      <c r="I10" s="62">
        <v>0</v>
      </c>
      <c r="J10" s="62">
        <f>J11</f>
        <v>60000000</v>
      </c>
      <c r="K10" s="63"/>
      <c r="L10" s="64" t="s">
        <v>27</v>
      </c>
    </row>
    <row r="11" spans="1:12">
      <c r="A11" s="65" t="s">
        <v>13</v>
      </c>
      <c r="B11" s="886" t="s">
        <v>37</v>
      </c>
      <c r="C11" s="887"/>
      <c r="D11" s="887"/>
      <c r="E11" s="887"/>
      <c r="F11" s="888"/>
      <c r="G11" s="66">
        <v>1</v>
      </c>
      <c r="H11" s="67" t="s">
        <v>29</v>
      </c>
      <c r="I11" s="68">
        <v>60000000</v>
      </c>
      <c r="J11" s="68">
        <f>G11*I11</f>
        <v>60000000</v>
      </c>
      <c r="K11" s="69" t="s">
        <v>30</v>
      </c>
      <c r="L11" s="70"/>
    </row>
    <row r="12" spans="1:12">
      <c r="A12" s="59" t="s">
        <v>25</v>
      </c>
      <c r="B12" s="898" t="s">
        <v>26</v>
      </c>
      <c r="C12" s="899"/>
      <c r="D12" s="899"/>
      <c r="E12" s="899"/>
      <c r="F12" s="900"/>
      <c r="G12" s="60"/>
      <c r="H12" s="61" t="s">
        <v>13</v>
      </c>
      <c r="I12" s="62">
        <v>0</v>
      </c>
      <c r="J12" s="62">
        <f>J13</f>
        <v>30334000</v>
      </c>
      <c r="K12" s="63"/>
      <c r="L12" s="64" t="s">
        <v>27</v>
      </c>
    </row>
    <row r="13" spans="1:12">
      <c r="A13" s="65" t="s">
        <v>13</v>
      </c>
      <c r="B13" s="886" t="s">
        <v>42</v>
      </c>
      <c r="C13" s="887"/>
      <c r="D13" s="887"/>
      <c r="E13" s="887"/>
      <c r="F13" s="888"/>
      <c r="G13" s="66">
        <v>1</v>
      </c>
      <c r="H13" s="67" t="s">
        <v>29</v>
      </c>
      <c r="I13" s="68">
        <v>30334000</v>
      </c>
      <c r="J13" s="68">
        <f>G13*I13</f>
        <v>30334000</v>
      </c>
      <c r="K13" s="69" t="s">
        <v>30</v>
      </c>
      <c r="L13" s="70"/>
    </row>
    <row r="14" spans="1:12">
      <c r="A14" s="81" t="s">
        <v>21</v>
      </c>
      <c r="B14" s="82" t="s">
        <v>49</v>
      </c>
      <c r="C14" s="83"/>
      <c r="D14" s="83"/>
      <c r="E14" s="83"/>
      <c r="F14" s="84"/>
      <c r="G14" s="82"/>
      <c r="H14" s="84"/>
      <c r="I14" s="85"/>
      <c r="J14" s="85" t="e">
        <f>J15+#REF!+#REF!</f>
        <v>#REF!</v>
      </c>
      <c r="K14" s="86"/>
      <c r="L14" s="87"/>
    </row>
    <row r="15" spans="1:12">
      <c r="A15" s="88" t="s">
        <v>35</v>
      </c>
      <c r="B15" s="89" t="s">
        <v>36</v>
      </c>
      <c r="C15" s="90"/>
      <c r="D15" s="90"/>
      <c r="E15" s="90"/>
      <c r="F15" s="91"/>
      <c r="G15" s="89"/>
      <c r="H15" s="91"/>
      <c r="I15" s="92"/>
      <c r="J15" s="92">
        <f>J16</f>
        <v>97000000</v>
      </c>
      <c r="K15" s="93"/>
      <c r="L15" s="94" t="s">
        <v>27</v>
      </c>
    </row>
    <row r="16" spans="1:12">
      <c r="A16" s="95" t="s">
        <v>13</v>
      </c>
      <c r="B16" s="66" t="s">
        <v>50</v>
      </c>
      <c r="C16" s="97"/>
      <c r="D16" s="97"/>
      <c r="E16" s="97"/>
      <c r="F16" s="67"/>
      <c r="G16" s="96">
        <v>1</v>
      </c>
      <c r="H16" s="98" t="s">
        <v>29</v>
      </c>
      <c r="I16" s="99">
        <v>97000000</v>
      </c>
      <c r="J16" s="99">
        <f>G16*I16</f>
        <v>97000000</v>
      </c>
      <c r="K16" s="100" t="s">
        <v>30</v>
      </c>
      <c r="L16" s="101"/>
    </row>
    <row r="17" spans="1:12" ht="15" customHeight="1">
      <c r="A17" s="103" t="s">
        <v>40</v>
      </c>
      <c r="B17" s="928" t="s">
        <v>58</v>
      </c>
      <c r="C17" s="929"/>
      <c r="D17" s="929"/>
      <c r="E17" s="929"/>
      <c r="F17" s="930"/>
      <c r="G17" s="104"/>
      <c r="H17" s="105"/>
      <c r="I17" s="106"/>
      <c r="J17" s="106" t="e">
        <f>J18+#REF!+#REF!</f>
        <v>#REF!</v>
      </c>
      <c r="K17" s="107"/>
      <c r="L17" s="108"/>
    </row>
    <row r="18" spans="1:12">
      <c r="A18" s="109" t="s">
        <v>35</v>
      </c>
      <c r="B18" s="916" t="s">
        <v>36</v>
      </c>
      <c r="C18" s="917"/>
      <c r="D18" s="917"/>
      <c r="E18" s="917"/>
      <c r="F18" s="918"/>
      <c r="G18" s="110"/>
      <c r="H18" s="111"/>
      <c r="I18" s="112"/>
      <c r="J18" s="112">
        <f>J19</f>
        <v>46000000</v>
      </c>
      <c r="K18" s="113"/>
      <c r="L18" s="114" t="s">
        <v>27</v>
      </c>
    </row>
    <row r="19" spans="1:12">
      <c r="A19" s="115" t="s">
        <v>13</v>
      </c>
      <c r="B19" s="886" t="s">
        <v>59</v>
      </c>
      <c r="C19" s="887"/>
      <c r="D19" s="887"/>
      <c r="E19" s="887"/>
      <c r="F19" s="888"/>
      <c r="G19" s="116">
        <v>1</v>
      </c>
      <c r="H19" s="117" t="s">
        <v>60</v>
      </c>
      <c r="I19" s="118">
        <v>46000000</v>
      </c>
      <c r="J19" s="118">
        <f>G19*I19</f>
        <v>46000000</v>
      </c>
      <c r="K19" s="119" t="s">
        <v>30</v>
      </c>
      <c r="L19" s="120"/>
    </row>
    <row r="20" spans="1:12" ht="15" customHeight="1">
      <c r="A20" s="121" t="s">
        <v>63</v>
      </c>
      <c r="B20" s="934" t="s">
        <v>64</v>
      </c>
      <c r="C20" s="935"/>
      <c r="D20" s="935"/>
      <c r="E20" s="935"/>
      <c r="F20" s="936"/>
      <c r="G20" s="122"/>
      <c r="H20" s="123"/>
      <c r="I20" s="124"/>
      <c r="J20" s="124" t="e">
        <f>J21+#REF!+#REF!</f>
        <v>#REF!</v>
      </c>
      <c r="K20" s="125"/>
      <c r="L20" s="87"/>
    </row>
    <row r="21" spans="1:12">
      <c r="A21" s="88" t="s">
        <v>35</v>
      </c>
      <c r="B21" s="907" t="s">
        <v>36</v>
      </c>
      <c r="C21" s="908"/>
      <c r="D21" s="908"/>
      <c r="E21" s="908"/>
      <c r="F21" s="909"/>
      <c r="G21" s="89"/>
      <c r="H21" s="91"/>
      <c r="I21" s="92"/>
      <c r="J21" s="92">
        <f>J22</f>
        <v>34381000</v>
      </c>
      <c r="K21" s="93"/>
      <c r="L21" s="94" t="s">
        <v>27</v>
      </c>
    </row>
    <row r="22" spans="1:12">
      <c r="A22" s="95" t="s">
        <v>13</v>
      </c>
      <c r="B22" s="886" t="s">
        <v>65</v>
      </c>
      <c r="C22" s="887"/>
      <c r="D22" s="887"/>
      <c r="E22" s="887"/>
      <c r="F22" s="888"/>
      <c r="G22" s="96">
        <v>1</v>
      </c>
      <c r="H22" s="98" t="s">
        <v>60</v>
      </c>
      <c r="I22" s="99">
        <v>34381000</v>
      </c>
      <c r="J22" s="99">
        <f>G22*I22</f>
        <v>34381000</v>
      </c>
      <c r="K22" s="100" t="s">
        <v>30</v>
      </c>
      <c r="L22" s="101"/>
    </row>
    <row r="23" spans="1:12">
      <c r="A23" s="121" t="s">
        <v>66</v>
      </c>
      <c r="B23" s="934" t="s">
        <v>67</v>
      </c>
      <c r="C23" s="935"/>
      <c r="D23" s="935"/>
      <c r="E23" s="935"/>
      <c r="F23" s="936"/>
      <c r="G23" s="122"/>
      <c r="H23" s="123" t="s">
        <v>13</v>
      </c>
      <c r="I23" s="124">
        <v>0</v>
      </c>
      <c r="J23" s="124" t="e">
        <f>J24+#REF!+#REF!</f>
        <v>#REF!</v>
      </c>
      <c r="K23" s="125"/>
      <c r="L23" s="87"/>
    </row>
    <row r="24" spans="1:12">
      <c r="A24" s="88" t="s">
        <v>35</v>
      </c>
      <c r="B24" s="907" t="s">
        <v>36</v>
      </c>
      <c r="C24" s="908"/>
      <c r="D24" s="908"/>
      <c r="E24" s="908"/>
      <c r="F24" s="909"/>
      <c r="G24" s="89"/>
      <c r="H24" s="91" t="s">
        <v>13</v>
      </c>
      <c r="I24" s="92">
        <v>0</v>
      </c>
      <c r="J24" s="92">
        <f>J25</f>
        <v>16350000</v>
      </c>
      <c r="K24" s="93"/>
      <c r="L24" s="94" t="s">
        <v>27</v>
      </c>
    </row>
    <row r="25" spans="1:12">
      <c r="A25" s="95" t="s">
        <v>13</v>
      </c>
      <c r="B25" s="886" t="s">
        <v>59</v>
      </c>
      <c r="C25" s="887"/>
      <c r="D25" s="887"/>
      <c r="E25" s="887"/>
      <c r="F25" s="888"/>
      <c r="G25" s="96">
        <v>1</v>
      </c>
      <c r="H25" s="98" t="s">
        <v>60</v>
      </c>
      <c r="I25" s="99">
        <v>16350000</v>
      </c>
      <c r="J25" s="99">
        <f>G25*I25</f>
        <v>16350000</v>
      </c>
      <c r="K25" s="100" t="s">
        <v>30</v>
      </c>
      <c r="L25" s="101"/>
    </row>
    <row r="26" spans="1:12">
      <c r="A26" s="43" t="s">
        <v>72</v>
      </c>
      <c r="B26" s="44" t="s">
        <v>73</v>
      </c>
      <c r="C26" s="127"/>
      <c r="D26" s="127"/>
      <c r="E26" s="127"/>
      <c r="F26" s="45"/>
      <c r="G26" s="44"/>
      <c r="H26" s="45"/>
      <c r="I26" s="46"/>
      <c r="J26" s="46"/>
      <c r="K26" s="73"/>
      <c r="L26" s="49"/>
    </row>
    <row r="27" spans="1:12">
      <c r="A27" s="59" t="s">
        <v>74</v>
      </c>
      <c r="B27" s="60" t="s">
        <v>75</v>
      </c>
      <c r="C27" s="128"/>
      <c r="D27" s="128"/>
      <c r="E27" s="128"/>
      <c r="F27" s="61"/>
      <c r="G27" s="60">
        <v>0</v>
      </c>
      <c r="H27" s="61" t="s">
        <v>13</v>
      </c>
      <c r="I27" s="62">
        <v>0</v>
      </c>
      <c r="J27" s="62">
        <f>J28</f>
        <v>500000000</v>
      </c>
      <c r="K27" s="63"/>
      <c r="L27" s="129" t="s">
        <v>76</v>
      </c>
    </row>
    <row r="28" spans="1:12">
      <c r="A28" s="65" t="s">
        <v>13</v>
      </c>
      <c r="B28" s="66" t="s">
        <v>77</v>
      </c>
      <c r="C28" s="97"/>
      <c r="D28" s="97"/>
      <c r="E28" s="97"/>
      <c r="F28" s="67"/>
      <c r="G28" s="66">
        <v>1</v>
      </c>
      <c r="H28" s="67" t="s">
        <v>29</v>
      </c>
      <c r="I28" s="68">
        <v>500000000</v>
      </c>
      <c r="J28" s="68">
        <f>G28*I28</f>
        <v>500000000</v>
      </c>
      <c r="K28" s="69" t="s">
        <v>30</v>
      </c>
      <c r="L28" s="70"/>
    </row>
    <row r="29" spans="1:12">
      <c r="A29" s="130" t="s">
        <v>78</v>
      </c>
      <c r="B29" s="131" t="s">
        <v>79</v>
      </c>
      <c r="C29" s="132"/>
      <c r="D29" s="132"/>
      <c r="E29" s="132"/>
      <c r="F29" s="133"/>
      <c r="G29" s="131">
        <v>0</v>
      </c>
      <c r="H29" s="133" t="s">
        <v>13</v>
      </c>
      <c r="I29" s="134">
        <v>0</v>
      </c>
      <c r="J29" s="134">
        <f>J30</f>
        <v>200000000</v>
      </c>
      <c r="K29" s="135"/>
      <c r="L29" s="136" t="s">
        <v>76</v>
      </c>
    </row>
    <row r="30" spans="1:12">
      <c r="A30" s="137" t="s">
        <v>13</v>
      </c>
      <c r="B30" s="138" t="s">
        <v>80</v>
      </c>
      <c r="C30" s="139"/>
      <c r="D30" s="139"/>
      <c r="E30" s="139"/>
      <c r="F30" s="140"/>
      <c r="G30" s="138">
        <v>1</v>
      </c>
      <c r="H30" s="140" t="s">
        <v>29</v>
      </c>
      <c r="I30" s="141">
        <v>200000000</v>
      </c>
      <c r="J30" s="141">
        <f>G30*I30</f>
        <v>200000000</v>
      </c>
      <c r="K30" s="142" t="s">
        <v>30</v>
      </c>
      <c r="L30" s="143"/>
    </row>
    <row r="31" spans="1:12">
      <c r="A31" s="88" t="s">
        <v>35</v>
      </c>
      <c r="B31" s="89" t="s">
        <v>36</v>
      </c>
      <c r="C31" s="90"/>
      <c r="D31" s="90"/>
      <c r="E31" s="90"/>
      <c r="F31" s="91"/>
      <c r="G31" s="89">
        <v>0</v>
      </c>
      <c r="H31" s="91" t="s">
        <v>13</v>
      </c>
      <c r="I31" s="92">
        <v>0</v>
      </c>
      <c r="J31" s="92">
        <f>J32</f>
        <v>38500000</v>
      </c>
      <c r="K31" s="93"/>
      <c r="L31" s="94" t="s">
        <v>27</v>
      </c>
    </row>
    <row r="32" spans="1:12">
      <c r="A32" s="95" t="s">
        <v>13</v>
      </c>
      <c r="B32" s="66" t="s">
        <v>86</v>
      </c>
      <c r="C32" s="97"/>
      <c r="D32" s="97"/>
      <c r="E32" s="97"/>
      <c r="F32" s="67"/>
      <c r="G32" s="66">
        <v>14</v>
      </c>
      <c r="H32" s="67" t="s">
        <v>29</v>
      </c>
      <c r="I32" s="68">
        <v>2750000</v>
      </c>
      <c r="J32" s="68">
        <f>G32*I32</f>
        <v>38500000</v>
      </c>
      <c r="K32" s="100" t="s">
        <v>30</v>
      </c>
      <c r="L32" s="101"/>
    </row>
    <row r="33" spans="1:12">
      <c r="A33" s="81" t="s">
        <v>40</v>
      </c>
      <c r="B33" s="82" t="s">
        <v>91</v>
      </c>
      <c r="C33" s="83"/>
      <c r="D33" s="83"/>
      <c r="E33" s="83"/>
      <c r="F33" s="84"/>
      <c r="G33" s="82">
        <v>0</v>
      </c>
      <c r="H33" s="84" t="s">
        <v>13</v>
      </c>
      <c r="I33" s="85">
        <v>0</v>
      </c>
      <c r="J33" s="85" t="e">
        <f>J34+#REF!+#REF!</f>
        <v>#REF!</v>
      </c>
      <c r="K33" s="86"/>
      <c r="L33" s="87"/>
    </row>
    <row r="34" spans="1:12">
      <c r="A34" s="88" t="s">
        <v>35</v>
      </c>
      <c r="B34" s="89" t="s">
        <v>36</v>
      </c>
      <c r="C34" s="90"/>
      <c r="D34" s="90"/>
      <c r="E34" s="90"/>
      <c r="F34" s="91"/>
      <c r="G34" s="89">
        <v>0</v>
      </c>
      <c r="H34" s="91" t="s">
        <v>13</v>
      </c>
      <c r="I34" s="92">
        <v>0</v>
      </c>
      <c r="J34" s="92">
        <f>J35</f>
        <v>135000000</v>
      </c>
      <c r="K34" s="93"/>
      <c r="L34" s="94" t="s">
        <v>27</v>
      </c>
    </row>
    <row r="35" spans="1:12">
      <c r="A35" s="95" t="s">
        <v>13</v>
      </c>
      <c r="B35" s="66" t="s">
        <v>92</v>
      </c>
      <c r="C35" s="97"/>
      <c r="D35" s="97"/>
      <c r="E35" s="97"/>
      <c r="F35" s="67"/>
      <c r="G35" s="66">
        <v>27</v>
      </c>
      <c r="H35" s="67" t="s">
        <v>29</v>
      </c>
      <c r="I35" s="68">
        <v>5000000</v>
      </c>
      <c r="J35" s="68">
        <f>G35*I35</f>
        <v>135000000</v>
      </c>
      <c r="K35" s="100" t="s">
        <v>30</v>
      </c>
      <c r="L35" s="101"/>
    </row>
    <row r="36" spans="1:12">
      <c r="A36" s="81" t="s">
        <v>63</v>
      </c>
      <c r="B36" s="82" t="s">
        <v>94</v>
      </c>
      <c r="C36" s="83"/>
      <c r="D36" s="83"/>
      <c r="E36" s="83"/>
      <c r="F36" s="84"/>
      <c r="G36" s="82">
        <v>0</v>
      </c>
      <c r="H36" s="84" t="s">
        <v>13</v>
      </c>
      <c r="I36" s="85">
        <v>0</v>
      </c>
      <c r="J36" s="85" t="e">
        <f>J37+#REF!+#REF!</f>
        <v>#REF!</v>
      </c>
      <c r="K36" s="86"/>
      <c r="L36" s="87"/>
    </row>
    <row r="37" spans="1:12">
      <c r="A37" s="88" t="s">
        <v>35</v>
      </c>
      <c r="B37" s="89" t="s">
        <v>36</v>
      </c>
      <c r="C37" s="90"/>
      <c r="D37" s="90"/>
      <c r="E37" s="90"/>
      <c r="F37" s="91"/>
      <c r="G37" s="89">
        <v>0</v>
      </c>
      <c r="H37" s="91" t="s">
        <v>13</v>
      </c>
      <c r="I37" s="92">
        <v>0</v>
      </c>
      <c r="J37" s="92">
        <f>J38</f>
        <v>50000000</v>
      </c>
      <c r="K37" s="93"/>
      <c r="L37" s="94" t="s">
        <v>27</v>
      </c>
    </row>
    <row r="38" spans="1:12">
      <c r="A38" s="95" t="s">
        <v>13</v>
      </c>
      <c r="B38" s="66" t="s">
        <v>95</v>
      </c>
      <c r="C38" s="97"/>
      <c r="D38" s="97"/>
      <c r="E38" s="97"/>
      <c r="F38" s="67"/>
      <c r="G38" s="66">
        <v>5</v>
      </c>
      <c r="H38" s="67" t="s">
        <v>29</v>
      </c>
      <c r="I38" s="68">
        <v>10000000</v>
      </c>
      <c r="J38" s="68">
        <f>G38*I38</f>
        <v>50000000</v>
      </c>
      <c r="K38" s="100" t="s">
        <v>30</v>
      </c>
      <c r="L38" s="101"/>
    </row>
    <row r="39" spans="1:12">
      <c r="A39" s="81" t="s">
        <v>66</v>
      </c>
      <c r="B39" s="82" t="s">
        <v>96</v>
      </c>
      <c r="C39" s="83"/>
      <c r="D39" s="83"/>
      <c r="E39" s="83"/>
      <c r="F39" s="84"/>
      <c r="G39" s="82">
        <v>0</v>
      </c>
      <c r="H39" s="84" t="s">
        <v>13</v>
      </c>
      <c r="I39" s="85">
        <v>0</v>
      </c>
      <c r="J39" s="85" t="e">
        <f>J40+#REF!</f>
        <v>#REF!</v>
      </c>
      <c r="K39" s="86"/>
      <c r="L39" s="87"/>
    </row>
    <row r="40" spans="1:12">
      <c r="A40" s="88" t="s">
        <v>35</v>
      </c>
      <c r="B40" s="60" t="s">
        <v>36</v>
      </c>
      <c r="C40" s="128"/>
      <c r="D40" s="128"/>
      <c r="E40" s="128"/>
      <c r="F40" s="61"/>
      <c r="G40" s="60">
        <v>0</v>
      </c>
      <c r="H40" s="61" t="s">
        <v>13</v>
      </c>
      <c r="I40" s="62">
        <v>0</v>
      </c>
      <c r="J40" s="62">
        <f>SUM(J41:J44)</f>
        <v>21475000</v>
      </c>
      <c r="K40" s="93"/>
      <c r="L40" s="94" t="s">
        <v>27</v>
      </c>
    </row>
    <row r="41" spans="1:12">
      <c r="A41" s="95" t="s">
        <v>13</v>
      </c>
      <c r="B41" s="66" t="s">
        <v>97</v>
      </c>
      <c r="C41" s="97"/>
      <c r="D41" s="97"/>
      <c r="E41" s="97"/>
      <c r="F41" s="67"/>
      <c r="G41" s="66">
        <v>12</v>
      </c>
      <c r="H41" s="67" t="s">
        <v>29</v>
      </c>
      <c r="I41" s="68">
        <v>500000</v>
      </c>
      <c r="J41" s="68">
        <f>G41*I41</f>
        <v>6000000</v>
      </c>
      <c r="K41" s="100" t="s">
        <v>30</v>
      </c>
      <c r="L41" s="101"/>
    </row>
    <row r="42" spans="1:12">
      <c r="A42" s="95" t="s">
        <v>13</v>
      </c>
      <c r="B42" s="66" t="s">
        <v>98</v>
      </c>
      <c r="C42" s="97"/>
      <c r="D42" s="97"/>
      <c r="E42" s="97"/>
      <c r="F42" s="67"/>
      <c r="G42" s="66">
        <v>12</v>
      </c>
      <c r="H42" s="67" t="s">
        <v>29</v>
      </c>
      <c r="I42" s="68">
        <v>300000</v>
      </c>
      <c r="J42" s="68">
        <f>G42*I42</f>
        <v>3600000</v>
      </c>
      <c r="K42" s="100" t="s">
        <v>30</v>
      </c>
      <c r="L42" s="101"/>
    </row>
    <row r="43" spans="1:12">
      <c r="A43" s="95" t="s">
        <v>13</v>
      </c>
      <c r="B43" s="66" t="s">
        <v>99</v>
      </c>
      <c r="C43" s="97"/>
      <c r="D43" s="97"/>
      <c r="E43" s="97"/>
      <c r="F43" s="67"/>
      <c r="G43" s="66">
        <v>180</v>
      </c>
      <c r="H43" s="67" t="s">
        <v>100</v>
      </c>
      <c r="I43" s="68">
        <v>30000</v>
      </c>
      <c r="J43" s="68">
        <f>G43*I43</f>
        <v>5400000</v>
      </c>
      <c r="K43" s="100" t="s">
        <v>30</v>
      </c>
      <c r="L43" s="101"/>
    </row>
    <row r="44" spans="1:12">
      <c r="A44" s="95" t="s">
        <v>13</v>
      </c>
      <c r="B44" s="66" t="s">
        <v>101</v>
      </c>
      <c r="C44" s="97"/>
      <c r="D44" s="97"/>
      <c r="E44" s="97"/>
      <c r="F44" s="67"/>
      <c r="G44" s="66">
        <v>1</v>
      </c>
      <c r="H44" s="67" t="s">
        <v>29</v>
      </c>
      <c r="I44" s="68">
        <v>6475000</v>
      </c>
      <c r="J44" s="68">
        <f>G44*I44</f>
        <v>6475000</v>
      </c>
      <c r="K44" s="100" t="s">
        <v>30</v>
      </c>
      <c r="L44" s="101"/>
    </row>
    <row r="45" spans="1:12">
      <c r="A45" s="81" t="s">
        <v>106</v>
      </c>
      <c r="B45" s="82" t="s">
        <v>107</v>
      </c>
      <c r="C45" s="83"/>
      <c r="D45" s="83"/>
      <c r="E45" s="83"/>
      <c r="F45" s="84"/>
      <c r="G45" s="82">
        <v>0</v>
      </c>
      <c r="H45" s="84" t="s">
        <v>13</v>
      </c>
      <c r="I45" s="85">
        <v>0</v>
      </c>
      <c r="J45" s="85" t="e">
        <f>J46+#REF!</f>
        <v>#REF!</v>
      </c>
      <c r="K45" s="86"/>
      <c r="L45" s="87"/>
    </row>
    <row r="46" spans="1:12">
      <c r="A46" s="88" t="s">
        <v>35</v>
      </c>
      <c r="B46" s="89" t="s">
        <v>36</v>
      </c>
      <c r="C46" s="90"/>
      <c r="D46" s="90"/>
      <c r="E46" s="90"/>
      <c r="F46" s="91"/>
      <c r="G46" s="89">
        <v>0</v>
      </c>
      <c r="H46" s="91" t="s">
        <v>13</v>
      </c>
      <c r="I46" s="92">
        <v>0</v>
      </c>
      <c r="J46" s="92">
        <f>J47</f>
        <v>48000000</v>
      </c>
      <c r="K46" s="93"/>
      <c r="L46" s="94" t="s">
        <v>27</v>
      </c>
    </row>
    <row r="47" spans="1:12">
      <c r="A47" s="95" t="s">
        <v>13</v>
      </c>
      <c r="B47" s="66" t="s">
        <v>108</v>
      </c>
      <c r="C47" s="97"/>
      <c r="D47" s="97"/>
      <c r="E47" s="97"/>
      <c r="F47" s="67"/>
      <c r="G47" s="66">
        <v>1600</v>
      </c>
      <c r="H47" s="67" t="s">
        <v>109</v>
      </c>
      <c r="I47" s="68">
        <v>30000</v>
      </c>
      <c r="J47" s="68">
        <f>G47*I47</f>
        <v>48000000</v>
      </c>
      <c r="K47" s="100" t="s">
        <v>30</v>
      </c>
      <c r="L47" s="101"/>
    </row>
    <row r="48" spans="1:12" ht="24.75" customHeight="1">
      <c r="A48" s="156" t="s">
        <v>21</v>
      </c>
      <c r="B48" s="922" t="s">
        <v>117</v>
      </c>
      <c r="C48" s="923"/>
      <c r="D48" s="923"/>
      <c r="E48" s="923"/>
      <c r="F48" s="924"/>
      <c r="G48" s="157">
        <v>0</v>
      </c>
      <c r="H48" s="158" t="s">
        <v>13</v>
      </c>
      <c r="I48" s="159">
        <v>0</v>
      </c>
      <c r="J48" s="159" t="e">
        <f>J49+#REF!</f>
        <v>#REF!</v>
      </c>
      <c r="K48" s="160"/>
      <c r="L48" s="120"/>
    </row>
    <row r="49" spans="1:12">
      <c r="A49" s="109" t="s">
        <v>35</v>
      </c>
      <c r="B49" s="898" t="s">
        <v>36</v>
      </c>
      <c r="C49" s="899"/>
      <c r="D49" s="899"/>
      <c r="E49" s="899"/>
      <c r="F49" s="900"/>
      <c r="G49" s="110">
        <v>0</v>
      </c>
      <c r="H49" s="111" t="s">
        <v>13</v>
      </c>
      <c r="I49" s="112">
        <v>0</v>
      </c>
      <c r="J49" s="112">
        <f>J50</f>
        <v>3500000</v>
      </c>
      <c r="K49" s="113"/>
      <c r="L49" s="114" t="s">
        <v>27</v>
      </c>
    </row>
    <row r="50" spans="1:12">
      <c r="A50" s="115" t="s">
        <v>13</v>
      </c>
      <c r="B50" s="886" t="s">
        <v>118</v>
      </c>
      <c r="C50" s="887"/>
      <c r="D50" s="887"/>
      <c r="E50" s="887"/>
      <c r="F50" s="888"/>
      <c r="G50" s="66">
        <v>1</v>
      </c>
      <c r="H50" s="67" t="s">
        <v>29</v>
      </c>
      <c r="I50" s="68">
        <v>3500000</v>
      </c>
      <c r="J50" s="68">
        <f>G50*I50</f>
        <v>3500000</v>
      </c>
      <c r="K50" s="119" t="s">
        <v>30</v>
      </c>
      <c r="L50" s="120"/>
    </row>
    <row r="51" spans="1:12">
      <c r="A51" s="103" t="s">
        <v>40</v>
      </c>
      <c r="B51" s="928" t="s">
        <v>120</v>
      </c>
      <c r="C51" s="929"/>
      <c r="D51" s="929"/>
      <c r="E51" s="929"/>
      <c r="F51" s="930"/>
      <c r="G51" s="104">
        <v>0</v>
      </c>
      <c r="H51" s="105" t="s">
        <v>13</v>
      </c>
      <c r="I51" s="106">
        <v>0</v>
      </c>
      <c r="J51" s="106" t="e">
        <f>J52+#REF!+#REF!+#REF!+#REF!</f>
        <v>#REF!</v>
      </c>
      <c r="K51" s="107"/>
      <c r="L51" s="120"/>
    </row>
    <row r="52" spans="1:12">
      <c r="A52" s="109" t="s">
        <v>35</v>
      </c>
      <c r="B52" s="916" t="s">
        <v>36</v>
      </c>
      <c r="C52" s="917"/>
      <c r="D52" s="917"/>
      <c r="E52" s="917"/>
      <c r="F52" s="918"/>
      <c r="G52" s="110">
        <v>0</v>
      </c>
      <c r="H52" s="111" t="s">
        <v>13</v>
      </c>
      <c r="I52" s="112">
        <v>0</v>
      </c>
      <c r="J52" s="112">
        <f>J53</f>
        <v>25320000</v>
      </c>
      <c r="K52" s="113"/>
      <c r="L52" s="114" t="s">
        <v>27</v>
      </c>
    </row>
    <row r="53" spans="1:12">
      <c r="A53" s="115" t="s">
        <v>13</v>
      </c>
      <c r="B53" s="886" t="s">
        <v>121</v>
      </c>
      <c r="C53" s="887"/>
      <c r="D53" s="887"/>
      <c r="E53" s="887"/>
      <c r="F53" s="888"/>
      <c r="G53" s="66">
        <v>1</v>
      </c>
      <c r="H53" s="67" t="s">
        <v>29</v>
      </c>
      <c r="I53" s="68">
        <v>25320000</v>
      </c>
      <c r="J53" s="68">
        <f>G53*I53</f>
        <v>25320000</v>
      </c>
      <c r="K53" s="119" t="s">
        <v>30</v>
      </c>
      <c r="L53" s="120"/>
    </row>
    <row r="54" spans="1:12">
      <c r="A54" s="81" t="s">
        <v>63</v>
      </c>
      <c r="B54" s="913" t="s">
        <v>126</v>
      </c>
      <c r="C54" s="914"/>
      <c r="D54" s="914"/>
      <c r="E54" s="914"/>
      <c r="F54" s="915"/>
      <c r="G54" s="82">
        <v>0</v>
      </c>
      <c r="H54" s="84" t="s">
        <v>13</v>
      </c>
      <c r="I54" s="85">
        <v>0</v>
      </c>
      <c r="J54" s="85" t="e">
        <f>J55+#REF!+#REF!</f>
        <v>#REF!</v>
      </c>
      <c r="K54" s="86"/>
      <c r="L54" s="101"/>
    </row>
    <row r="55" spans="1:12">
      <c r="A55" s="88" t="s">
        <v>35</v>
      </c>
      <c r="B55" s="907" t="s">
        <v>36</v>
      </c>
      <c r="C55" s="908"/>
      <c r="D55" s="908"/>
      <c r="E55" s="908"/>
      <c r="F55" s="909"/>
      <c r="G55" s="89">
        <v>0</v>
      </c>
      <c r="H55" s="91" t="s">
        <v>13</v>
      </c>
      <c r="I55" s="92">
        <v>0</v>
      </c>
      <c r="J55" s="92">
        <f>J56</f>
        <v>3750000</v>
      </c>
      <c r="K55" s="93"/>
      <c r="L55" s="94" t="s">
        <v>27</v>
      </c>
    </row>
    <row r="56" spans="1:12">
      <c r="A56" s="95" t="s">
        <v>13</v>
      </c>
      <c r="B56" s="886" t="s">
        <v>127</v>
      </c>
      <c r="C56" s="887"/>
      <c r="D56" s="887"/>
      <c r="E56" s="887"/>
      <c r="F56" s="888"/>
      <c r="G56" s="66">
        <v>1</v>
      </c>
      <c r="H56" s="67" t="s">
        <v>29</v>
      </c>
      <c r="I56" s="68">
        <v>3750000</v>
      </c>
      <c r="J56" s="68">
        <f>G56*I56</f>
        <v>3750000</v>
      </c>
      <c r="K56" s="100" t="s">
        <v>30</v>
      </c>
      <c r="L56" s="101"/>
    </row>
    <row r="57" spans="1:12">
      <c r="A57" s="81" t="s">
        <v>66</v>
      </c>
      <c r="B57" s="913" t="s">
        <v>130</v>
      </c>
      <c r="C57" s="914"/>
      <c r="D57" s="914"/>
      <c r="E57" s="914"/>
      <c r="F57" s="915"/>
      <c r="G57" s="82">
        <v>0</v>
      </c>
      <c r="H57" s="84" t="s">
        <v>13</v>
      </c>
      <c r="I57" s="85">
        <v>0</v>
      </c>
      <c r="J57" s="85">
        <f>J58</f>
        <v>35000000</v>
      </c>
      <c r="K57" s="86"/>
      <c r="L57" s="101"/>
    </row>
    <row r="58" spans="1:12">
      <c r="A58" s="88" t="s">
        <v>102</v>
      </c>
      <c r="B58" s="907" t="s">
        <v>103</v>
      </c>
      <c r="C58" s="908"/>
      <c r="D58" s="908"/>
      <c r="E58" s="908"/>
      <c r="F58" s="909"/>
      <c r="G58" s="89">
        <v>0</v>
      </c>
      <c r="H58" s="91" t="s">
        <v>13</v>
      </c>
      <c r="I58" s="92">
        <v>0</v>
      </c>
      <c r="J58" s="92">
        <f>J59</f>
        <v>35000000</v>
      </c>
      <c r="K58" s="93"/>
      <c r="L58" s="94" t="s">
        <v>27</v>
      </c>
    </row>
    <row r="59" spans="1:12">
      <c r="A59" s="95" t="s">
        <v>13</v>
      </c>
      <c r="B59" s="886" t="s">
        <v>131</v>
      </c>
      <c r="C59" s="887"/>
      <c r="D59" s="887"/>
      <c r="E59" s="887"/>
      <c r="F59" s="888"/>
      <c r="G59" s="66">
        <v>1</v>
      </c>
      <c r="H59" s="67" t="s">
        <v>132</v>
      </c>
      <c r="I59" s="68">
        <v>35000000</v>
      </c>
      <c r="J59" s="68">
        <f>G59*I59</f>
        <v>35000000</v>
      </c>
      <c r="K59" s="100" t="s">
        <v>30</v>
      </c>
      <c r="L59" s="101"/>
    </row>
    <row r="60" spans="1:12">
      <c r="A60" s="151" t="s">
        <v>146</v>
      </c>
      <c r="B60" s="152" t="s">
        <v>147</v>
      </c>
      <c r="C60" s="174"/>
      <c r="D60" s="174"/>
      <c r="E60" s="174"/>
      <c r="F60" s="153"/>
      <c r="G60" s="152">
        <v>0</v>
      </c>
      <c r="H60" s="153" t="s">
        <v>13</v>
      </c>
      <c r="I60" s="154">
        <v>0</v>
      </c>
      <c r="J60" s="154" t="e">
        <f>J61+J69+J80+#REF!+J89+#REF!</f>
        <v>#REF!</v>
      </c>
      <c r="K60" s="155"/>
      <c r="L60" s="175"/>
    </row>
    <row r="61" spans="1:12">
      <c r="A61" s="156" t="s">
        <v>21</v>
      </c>
      <c r="B61" s="157" t="s">
        <v>148</v>
      </c>
      <c r="C61" s="176"/>
      <c r="D61" s="176"/>
      <c r="E61" s="176"/>
      <c r="F61" s="158"/>
      <c r="G61" s="157">
        <v>0</v>
      </c>
      <c r="H61" s="158" t="s">
        <v>13</v>
      </c>
      <c r="I61" s="159">
        <v>0</v>
      </c>
      <c r="J61" s="159" t="e">
        <f>J62+J67+#REF!</f>
        <v>#REF!</v>
      </c>
      <c r="K61" s="160"/>
      <c r="L61" s="108"/>
    </row>
    <row r="62" spans="1:12">
      <c r="A62" s="109" t="s">
        <v>35</v>
      </c>
      <c r="B62" s="60" t="s">
        <v>36</v>
      </c>
      <c r="C62" s="128"/>
      <c r="D62" s="128"/>
      <c r="E62" s="128"/>
      <c r="F62" s="61"/>
      <c r="G62" s="60">
        <v>0</v>
      </c>
      <c r="H62" s="61" t="s">
        <v>13</v>
      </c>
      <c r="I62" s="62">
        <v>0</v>
      </c>
      <c r="J62" s="62">
        <f>SUM(J63:J66)</f>
        <v>850000</v>
      </c>
      <c r="K62" s="113"/>
      <c r="L62" s="114" t="s">
        <v>27</v>
      </c>
    </row>
    <row r="63" spans="1:12">
      <c r="A63" s="65" t="s">
        <v>13</v>
      </c>
      <c r="B63" s="66" t="s">
        <v>149</v>
      </c>
      <c r="C63" s="97"/>
      <c r="D63" s="97"/>
      <c r="E63" s="97"/>
      <c r="F63" s="67"/>
      <c r="G63" s="66">
        <v>1</v>
      </c>
      <c r="H63" s="67" t="s">
        <v>60</v>
      </c>
      <c r="I63" s="68">
        <v>250000</v>
      </c>
      <c r="J63" s="68">
        <f>G63*I63</f>
        <v>250000</v>
      </c>
      <c r="K63" s="119" t="s">
        <v>30</v>
      </c>
      <c r="L63" s="120"/>
    </row>
    <row r="64" spans="1:12">
      <c r="A64" s="65" t="s">
        <v>13</v>
      </c>
      <c r="B64" s="66" t="s">
        <v>150</v>
      </c>
      <c r="C64" s="97"/>
      <c r="D64" s="97"/>
      <c r="E64" s="97"/>
      <c r="F64" s="67"/>
      <c r="G64" s="66">
        <v>1</v>
      </c>
      <c r="H64" s="67" t="s">
        <v>60</v>
      </c>
      <c r="I64" s="68">
        <v>200000</v>
      </c>
      <c r="J64" s="68">
        <f>G64*I64</f>
        <v>200000</v>
      </c>
      <c r="K64" s="119" t="s">
        <v>30</v>
      </c>
      <c r="L64" s="120"/>
    </row>
    <row r="65" spans="1:12">
      <c r="A65" s="65" t="s">
        <v>13</v>
      </c>
      <c r="B65" s="66" t="s">
        <v>151</v>
      </c>
      <c r="C65" s="97"/>
      <c r="D65" s="97"/>
      <c r="E65" s="97"/>
      <c r="F65" s="67"/>
      <c r="G65" s="66">
        <v>1</v>
      </c>
      <c r="H65" s="67" t="s">
        <v>60</v>
      </c>
      <c r="I65" s="68">
        <v>150000</v>
      </c>
      <c r="J65" s="68">
        <f>G65*I65</f>
        <v>150000</v>
      </c>
      <c r="K65" s="119" t="s">
        <v>30</v>
      </c>
      <c r="L65" s="120"/>
    </row>
    <row r="66" spans="1:12">
      <c r="A66" s="65" t="s">
        <v>13</v>
      </c>
      <c r="B66" s="66" t="s">
        <v>152</v>
      </c>
      <c r="C66" s="97"/>
      <c r="D66" s="97"/>
      <c r="E66" s="97"/>
      <c r="F66" s="67"/>
      <c r="G66" s="66">
        <v>1</v>
      </c>
      <c r="H66" s="67" t="s">
        <v>60</v>
      </c>
      <c r="I66" s="68">
        <v>250000</v>
      </c>
      <c r="J66" s="68">
        <f>G66*I66</f>
        <v>250000</v>
      </c>
      <c r="K66" s="119" t="s">
        <v>30</v>
      </c>
      <c r="L66" s="120"/>
    </row>
    <row r="67" spans="1:12">
      <c r="A67" s="109" t="s">
        <v>102</v>
      </c>
      <c r="B67" s="110" t="s">
        <v>103</v>
      </c>
      <c r="C67" s="177"/>
      <c r="D67" s="177"/>
      <c r="E67" s="177"/>
      <c r="F67" s="111"/>
      <c r="G67" s="110">
        <v>0</v>
      </c>
      <c r="H67" s="111" t="s">
        <v>13</v>
      </c>
      <c r="I67" s="112">
        <v>0</v>
      </c>
      <c r="J67" s="112">
        <f>J68</f>
        <v>9750000</v>
      </c>
      <c r="K67" s="113"/>
      <c r="L67" s="114" t="s">
        <v>27</v>
      </c>
    </row>
    <row r="68" spans="1:12">
      <c r="A68" s="65" t="s">
        <v>13</v>
      </c>
      <c r="B68" s="66" t="s">
        <v>153</v>
      </c>
      <c r="C68" s="97"/>
      <c r="D68" s="97"/>
      <c r="E68" s="97"/>
      <c r="F68" s="67"/>
      <c r="G68" s="66">
        <v>15</v>
      </c>
      <c r="H68" s="67" t="s">
        <v>105</v>
      </c>
      <c r="I68" s="68">
        <v>650000</v>
      </c>
      <c r="J68" s="68">
        <f>G68*I68</f>
        <v>9750000</v>
      </c>
      <c r="K68" s="119" t="s">
        <v>30</v>
      </c>
      <c r="L68" s="120"/>
    </row>
    <row r="69" spans="1:12">
      <c r="A69" s="81" t="s">
        <v>40</v>
      </c>
      <c r="B69" s="82" t="s">
        <v>156</v>
      </c>
      <c r="C69" s="83"/>
      <c r="D69" s="83"/>
      <c r="E69" s="83"/>
      <c r="F69" s="84"/>
      <c r="G69" s="82">
        <v>0</v>
      </c>
      <c r="H69" s="84" t="s">
        <v>13</v>
      </c>
      <c r="I69" s="85">
        <v>0</v>
      </c>
      <c r="J69" s="85">
        <f>J70+J75+J77</f>
        <v>138300000</v>
      </c>
      <c r="K69" s="86"/>
      <c r="L69" s="49"/>
    </row>
    <row r="70" spans="1:12">
      <c r="A70" s="88" t="s">
        <v>35</v>
      </c>
      <c r="B70" s="89" t="s">
        <v>36</v>
      </c>
      <c r="C70" s="90"/>
      <c r="D70" s="90"/>
      <c r="E70" s="90"/>
      <c r="F70" s="91"/>
      <c r="G70" s="89">
        <v>0</v>
      </c>
      <c r="H70" s="91" t="s">
        <v>13</v>
      </c>
      <c r="I70" s="92">
        <v>0</v>
      </c>
      <c r="J70" s="92">
        <f>SUM(J71:J74)</f>
        <v>12300000</v>
      </c>
      <c r="K70" s="93"/>
      <c r="L70" s="167" t="s">
        <v>27</v>
      </c>
    </row>
    <row r="71" spans="1:12">
      <c r="A71" s="65" t="s">
        <v>13</v>
      </c>
      <c r="B71" s="66" t="s">
        <v>157</v>
      </c>
      <c r="C71" s="97"/>
      <c r="D71" s="97"/>
      <c r="E71" s="97"/>
      <c r="F71" s="67"/>
      <c r="G71" s="66">
        <v>3</v>
      </c>
      <c r="H71" s="67" t="s">
        <v>60</v>
      </c>
      <c r="I71" s="68">
        <v>1500000</v>
      </c>
      <c r="J71" s="68">
        <f>G71*I71</f>
        <v>4500000</v>
      </c>
      <c r="K71" s="100" t="s">
        <v>30</v>
      </c>
      <c r="L71" s="19"/>
    </row>
    <row r="72" spans="1:12">
      <c r="A72" s="65" t="s">
        <v>13</v>
      </c>
      <c r="B72" s="66" t="s">
        <v>150</v>
      </c>
      <c r="C72" s="97"/>
      <c r="D72" s="97"/>
      <c r="E72" s="97"/>
      <c r="F72" s="67"/>
      <c r="G72" s="66">
        <v>3</v>
      </c>
      <c r="H72" s="67" t="s">
        <v>60</v>
      </c>
      <c r="I72" s="68">
        <v>750000</v>
      </c>
      <c r="J72" s="68">
        <f>G72*I72</f>
        <v>2250000</v>
      </c>
      <c r="K72" s="100" t="s">
        <v>30</v>
      </c>
      <c r="L72" s="19"/>
    </row>
    <row r="73" spans="1:12">
      <c r="A73" s="65" t="s">
        <v>13</v>
      </c>
      <c r="B73" s="66" t="s">
        <v>158</v>
      </c>
      <c r="C73" s="97"/>
      <c r="D73" s="97"/>
      <c r="E73" s="97"/>
      <c r="F73" s="67"/>
      <c r="G73" s="66">
        <v>3</v>
      </c>
      <c r="H73" s="67" t="s">
        <v>60</v>
      </c>
      <c r="I73" s="68">
        <v>1000000</v>
      </c>
      <c r="J73" s="68">
        <f>G73*I73</f>
        <v>3000000</v>
      </c>
      <c r="K73" s="100" t="s">
        <v>30</v>
      </c>
      <c r="L73" s="19"/>
    </row>
    <row r="74" spans="1:12">
      <c r="A74" s="65" t="s">
        <v>13</v>
      </c>
      <c r="B74" s="66" t="s">
        <v>159</v>
      </c>
      <c r="C74" s="97"/>
      <c r="D74" s="97"/>
      <c r="E74" s="97"/>
      <c r="F74" s="67"/>
      <c r="G74" s="66">
        <v>3</v>
      </c>
      <c r="H74" s="67" t="s">
        <v>60</v>
      </c>
      <c r="I74" s="68">
        <v>850000</v>
      </c>
      <c r="J74" s="68">
        <f>G74*I74</f>
        <v>2550000</v>
      </c>
      <c r="K74" s="100" t="s">
        <v>30</v>
      </c>
      <c r="L74" s="19"/>
    </row>
    <row r="75" spans="1:12">
      <c r="A75" s="88" t="s">
        <v>102</v>
      </c>
      <c r="B75" s="89" t="s">
        <v>103</v>
      </c>
      <c r="C75" s="90"/>
      <c r="D75" s="90"/>
      <c r="E75" s="90"/>
      <c r="F75" s="91"/>
      <c r="G75" s="89">
        <v>0</v>
      </c>
      <c r="H75" s="91" t="s">
        <v>13</v>
      </c>
      <c r="I75" s="92">
        <v>0</v>
      </c>
      <c r="J75" s="92">
        <f>J76</f>
        <v>79500000</v>
      </c>
      <c r="K75" s="93"/>
      <c r="L75" s="167" t="s">
        <v>27</v>
      </c>
    </row>
    <row r="76" spans="1:12">
      <c r="A76" s="65" t="s">
        <v>13</v>
      </c>
      <c r="B76" s="66" t="s">
        <v>160</v>
      </c>
      <c r="C76" s="97"/>
      <c r="D76" s="97"/>
      <c r="E76" s="97"/>
      <c r="F76" s="67"/>
      <c r="G76" s="66">
        <v>150</v>
      </c>
      <c r="H76" s="67" t="s">
        <v>105</v>
      </c>
      <c r="I76" s="68">
        <v>530000</v>
      </c>
      <c r="J76" s="68">
        <f>G76*I76</f>
        <v>79500000</v>
      </c>
      <c r="K76" s="100" t="s">
        <v>30</v>
      </c>
      <c r="L76" s="19"/>
    </row>
    <row r="77" spans="1:12">
      <c r="A77" s="88" t="s">
        <v>88</v>
      </c>
      <c r="B77" s="89" t="s">
        <v>89</v>
      </c>
      <c r="C77" s="90"/>
      <c r="D77" s="90"/>
      <c r="E77" s="90"/>
      <c r="F77" s="91"/>
      <c r="G77" s="89">
        <v>0</v>
      </c>
      <c r="H77" s="91" t="s">
        <v>13</v>
      </c>
      <c r="I77" s="92">
        <v>0</v>
      </c>
      <c r="J77" s="92">
        <f>SUM(J78:J79)</f>
        <v>46500000</v>
      </c>
      <c r="K77" s="93"/>
      <c r="L77" s="167" t="s">
        <v>27</v>
      </c>
    </row>
    <row r="78" spans="1:12">
      <c r="A78" s="95" t="s">
        <v>13</v>
      </c>
      <c r="B78" s="96" t="s">
        <v>161</v>
      </c>
      <c r="C78" s="102"/>
      <c r="D78" s="102"/>
      <c r="E78" s="102"/>
      <c r="F78" s="98"/>
      <c r="G78" s="96">
        <v>300</v>
      </c>
      <c r="H78" s="98" t="s">
        <v>105</v>
      </c>
      <c r="I78" s="99">
        <v>140000</v>
      </c>
      <c r="J78" s="99">
        <f>G78*I78</f>
        <v>42000000</v>
      </c>
      <c r="K78" s="100" t="s">
        <v>30</v>
      </c>
      <c r="L78" s="19"/>
    </row>
    <row r="79" spans="1:12">
      <c r="A79" s="95" t="s">
        <v>13</v>
      </c>
      <c r="B79" s="96" t="s">
        <v>155</v>
      </c>
      <c r="C79" s="102"/>
      <c r="D79" s="102"/>
      <c r="E79" s="102"/>
      <c r="F79" s="98"/>
      <c r="G79" s="96">
        <v>3</v>
      </c>
      <c r="H79" s="98" t="s">
        <v>60</v>
      </c>
      <c r="I79" s="99">
        <v>1500000</v>
      </c>
      <c r="J79" s="99">
        <f>G79*I79</f>
        <v>4500000</v>
      </c>
      <c r="K79" s="100" t="s">
        <v>30</v>
      </c>
      <c r="L79" s="19"/>
    </row>
    <row r="80" spans="1:12">
      <c r="A80" s="156" t="s">
        <v>63</v>
      </c>
      <c r="B80" s="157" t="s">
        <v>162</v>
      </c>
      <c r="C80" s="176"/>
      <c r="D80" s="176"/>
      <c r="E80" s="176"/>
      <c r="F80" s="158"/>
      <c r="G80" s="157">
        <v>0</v>
      </c>
      <c r="H80" s="158" t="s">
        <v>13</v>
      </c>
      <c r="I80" s="159">
        <v>0</v>
      </c>
      <c r="J80" s="159" t="e">
        <f>J81+J86+#REF!+#REF!</f>
        <v>#REF!</v>
      </c>
      <c r="K80" s="160"/>
      <c r="L80" s="108"/>
    </row>
    <row r="81" spans="1:12">
      <c r="A81" s="109" t="s">
        <v>35</v>
      </c>
      <c r="B81" s="110" t="s">
        <v>36</v>
      </c>
      <c r="C81" s="177"/>
      <c r="D81" s="177"/>
      <c r="E81" s="177"/>
      <c r="F81" s="111"/>
      <c r="G81" s="110">
        <v>0</v>
      </c>
      <c r="H81" s="111" t="s">
        <v>13</v>
      </c>
      <c r="I81" s="112">
        <v>0</v>
      </c>
      <c r="J81" s="112">
        <f>SUM(J82:J85)</f>
        <v>3500000</v>
      </c>
      <c r="K81" s="113"/>
      <c r="L81" s="114" t="s">
        <v>27</v>
      </c>
    </row>
    <row r="82" spans="1:12">
      <c r="A82" s="65" t="s">
        <v>13</v>
      </c>
      <c r="B82" s="66" t="s">
        <v>149</v>
      </c>
      <c r="C82" s="97"/>
      <c r="D82" s="97"/>
      <c r="E82" s="97"/>
      <c r="F82" s="67"/>
      <c r="G82" s="66">
        <v>2</v>
      </c>
      <c r="H82" s="67" t="s">
        <v>60</v>
      </c>
      <c r="I82" s="68">
        <v>500000</v>
      </c>
      <c r="J82" s="68">
        <f>G82*I82</f>
        <v>1000000</v>
      </c>
      <c r="K82" s="119" t="s">
        <v>30</v>
      </c>
      <c r="L82" s="120"/>
    </row>
    <row r="83" spans="1:12">
      <c r="A83" s="65" t="s">
        <v>13</v>
      </c>
      <c r="B83" s="66" t="s">
        <v>163</v>
      </c>
      <c r="C83" s="97"/>
      <c r="D83" s="97"/>
      <c r="E83" s="97"/>
      <c r="F83" s="67"/>
      <c r="G83" s="66">
        <v>2</v>
      </c>
      <c r="H83" s="67" t="s">
        <v>60</v>
      </c>
      <c r="I83" s="68">
        <v>500000</v>
      </c>
      <c r="J83" s="68">
        <f>G83*I83</f>
        <v>1000000</v>
      </c>
      <c r="K83" s="119" t="s">
        <v>30</v>
      </c>
      <c r="L83" s="120"/>
    </row>
    <row r="84" spans="1:12">
      <c r="A84" s="65" t="s">
        <v>13</v>
      </c>
      <c r="B84" s="66" t="s">
        <v>164</v>
      </c>
      <c r="C84" s="97"/>
      <c r="D84" s="97"/>
      <c r="E84" s="97"/>
      <c r="F84" s="67"/>
      <c r="G84" s="66">
        <v>2</v>
      </c>
      <c r="H84" s="67" t="s">
        <v>60</v>
      </c>
      <c r="I84" s="68">
        <v>250000</v>
      </c>
      <c r="J84" s="68">
        <f>G84*I84</f>
        <v>500000</v>
      </c>
      <c r="K84" s="119" t="s">
        <v>30</v>
      </c>
      <c r="L84" s="120"/>
    </row>
    <row r="85" spans="1:12">
      <c r="A85" s="65" t="s">
        <v>13</v>
      </c>
      <c r="B85" s="66" t="s">
        <v>152</v>
      </c>
      <c r="C85" s="97"/>
      <c r="D85" s="97"/>
      <c r="E85" s="97"/>
      <c r="F85" s="67"/>
      <c r="G85" s="66">
        <v>2</v>
      </c>
      <c r="H85" s="67" t="s">
        <v>60</v>
      </c>
      <c r="I85" s="68">
        <v>500000</v>
      </c>
      <c r="J85" s="68">
        <f>G85*I85</f>
        <v>1000000</v>
      </c>
      <c r="K85" s="119" t="s">
        <v>30</v>
      </c>
      <c r="L85" s="120"/>
    </row>
    <row r="86" spans="1:12">
      <c r="A86" s="109" t="s">
        <v>102</v>
      </c>
      <c r="B86" s="110" t="s">
        <v>103</v>
      </c>
      <c r="C86" s="177"/>
      <c r="D86" s="177"/>
      <c r="E86" s="177"/>
      <c r="F86" s="111"/>
      <c r="G86" s="110">
        <v>0</v>
      </c>
      <c r="H86" s="111" t="s">
        <v>13</v>
      </c>
      <c r="I86" s="112">
        <v>0</v>
      </c>
      <c r="J86" s="112">
        <f>SUM(J87:J88)</f>
        <v>70200000</v>
      </c>
      <c r="K86" s="113"/>
      <c r="L86" s="114" t="s">
        <v>27</v>
      </c>
    </row>
    <row r="87" spans="1:12">
      <c r="A87" s="65" t="s">
        <v>13</v>
      </c>
      <c r="B87" s="66" t="s">
        <v>165</v>
      </c>
      <c r="C87" s="97"/>
      <c r="D87" s="97"/>
      <c r="E87" s="97"/>
      <c r="F87" s="67"/>
      <c r="G87" s="66">
        <v>100</v>
      </c>
      <c r="H87" s="67" t="s">
        <v>105</v>
      </c>
      <c r="I87" s="68">
        <v>650000</v>
      </c>
      <c r="J87" s="68">
        <f>G87*I87</f>
        <v>65000000</v>
      </c>
      <c r="K87" s="119" t="s">
        <v>30</v>
      </c>
      <c r="L87" s="120"/>
    </row>
    <row r="88" spans="1:12">
      <c r="A88" s="65" t="s">
        <v>13</v>
      </c>
      <c r="B88" s="66" t="s">
        <v>166</v>
      </c>
      <c r="C88" s="97"/>
      <c r="D88" s="97"/>
      <c r="E88" s="97"/>
      <c r="F88" s="67"/>
      <c r="G88" s="66">
        <v>8</v>
      </c>
      <c r="H88" s="67" t="s">
        <v>105</v>
      </c>
      <c r="I88" s="68">
        <v>650000</v>
      </c>
      <c r="J88" s="68">
        <f>G88*I88</f>
        <v>5200000</v>
      </c>
      <c r="K88" s="119" t="s">
        <v>30</v>
      </c>
      <c r="L88" s="120"/>
    </row>
    <row r="89" spans="1:12">
      <c r="A89" s="81" t="s">
        <v>106</v>
      </c>
      <c r="B89" s="82" t="s">
        <v>173</v>
      </c>
      <c r="C89" s="83"/>
      <c r="D89" s="83"/>
      <c r="E89" s="83"/>
      <c r="F89" s="84"/>
      <c r="G89" s="82">
        <v>0</v>
      </c>
      <c r="H89" s="84" t="s">
        <v>13</v>
      </c>
      <c r="I89" s="85">
        <v>0</v>
      </c>
      <c r="J89" s="85" t="e">
        <f>J90+J95+#REF!+#REF!</f>
        <v>#REF!</v>
      </c>
      <c r="K89" s="86"/>
      <c r="L89" s="49"/>
    </row>
    <row r="90" spans="1:12">
      <c r="A90" s="88" t="s">
        <v>35</v>
      </c>
      <c r="B90" s="89" t="s">
        <v>36</v>
      </c>
      <c r="C90" s="90"/>
      <c r="D90" s="90"/>
      <c r="E90" s="90"/>
      <c r="F90" s="91"/>
      <c r="G90" s="89">
        <v>0</v>
      </c>
      <c r="H90" s="91" t="s">
        <v>13</v>
      </c>
      <c r="I90" s="92">
        <v>0</v>
      </c>
      <c r="J90" s="92">
        <f>SUM(J91:J94)</f>
        <v>2250000</v>
      </c>
      <c r="K90" s="93"/>
      <c r="L90" s="167" t="s">
        <v>27</v>
      </c>
    </row>
    <row r="91" spans="1:12">
      <c r="A91" s="95" t="s">
        <v>13</v>
      </c>
      <c r="B91" s="66" t="s">
        <v>149</v>
      </c>
      <c r="C91" s="97"/>
      <c r="D91" s="97"/>
      <c r="E91" s="97"/>
      <c r="F91" s="67"/>
      <c r="G91" s="66">
        <v>1</v>
      </c>
      <c r="H91" s="67" t="s">
        <v>60</v>
      </c>
      <c r="I91" s="68">
        <v>500000</v>
      </c>
      <c r="J91" s="68">
        <f>G91*I91</f>
        <v>500000</v>
      </c>
      <c r="K91" s="100" t="s">
        <v>30</v>
      </c>
      <c r="L91" s="19"/>
    </row>
    <row r="92" spans="1:12">
      <c r="A92" s="95" t="s">
        <v>13</v>
      </c>
      <c r="B92" s="66" t="s">
        <v>163</v>
      </c>
      <c r="C92" s="97"/>
      <c r="D92" s="97"/>
      <c r="E92" s="97"/>
      <c r="F92" s="67"/>
      <c r="G92" s="66">
        <v>1</v>
      </c>
      <c r="H92" s="67" t="s">
        <v>60</v>
      </c>
      <c r="I92" s="68">
        <v>500000</v>
      </c>
      <c r="J92" s="68">
        <f>G92*I92</f>
        <v>500000</v>
      </c>
      <c r="K92" s="100" t="s">
        <v>30</v>
      </c>
      <c r="L92" s="19"/>
    </row>
    <row r="93" spans="1:12">
      <c r="A93" s="95" t="s">
        <v>13</v>
      </c>
      <c r="B93" s="66" t="s">
        <v>164</v>
      </c>
      <c r="C93" s="97"/>
      <c r="D93" s="97"/>
      <c r="E93" s="97"/>
      <c r="F93" s="67"/>
      <c r="G93" s="66">
        <v>1</v>
      </c>
      <c r="H93" s="67" t="s">
        <v>60</v>
      </c>
      <c r="I93" s="68">
        <v>500000</v>
      </c>
      <c r="J93" s="68">
        <f>G93*I93</f>
        <v>500000</v>
      </c>
      <c r="K93" s="100" t="s">
        <v>30</v>
      </c>
      <c r="L93" s="19"/>
    </row>
    <row r="94" spans="1:12">
      <c r="A94" s="95" t="s">
        <v>13</v>
      </c>
      <c r="B94" s="66" t="s">
        <v>152</v>
      </c>
      <c r="C94" s="97"/>
      <c r="D94" s="97"/>
      <c r="E94" s="97"/>
      <c r="F94" s="67"/>
      <c r="G94" s="66">
        <v>1</v>
      </c>
      <c r="H94" s="67" t="s">
        <v>60</v>
      </c>
      <c r="I94" s="68">
        <v>750000</v>
      </c>
      <c r="J94" s="68">
        <f>G94*I94</f>
        <v>750000</v>
      </c>
      <c r="K94" s="100" t="s">
        <v>30</v>
      </c>
      <c r="L94" s="19"/>
    </row>
    <row r="95" spans="1:12">
      <c r="A95" s="88" t="s">
        <v>102</v>
      </c>
      <c r="B95" s="89" t="s">
        <v>103</v>
      </c>
      <c r="C95" s="90"/>
      <c r="D95" s="90"/>
      <c r="E95" s="90"/>
      <c r="F95" s="91"/>
      <c r="G95" s="89">
        <v>0</v>
      </c>
      <c r="H95" s="91" t="s">
        <v>13</v>
      </c>
      <c r="I95" s="92">
        <v>0</v>
      </c>
      <c r="J95" s="92">
        <f>SUM(J96:J98)</f>
        <v>66300000</v>
      </c>
      <c r="K95" s="93"/>
      <c r="L95" s="167" t="s">
        <v>27</v>
      </c>
    </row>
    <row r="96" spans="1:12">
      <c r="A96" s="95" t="s">
        <v>13</v>
      </c>
      <c r="B96" s="66" t="s">
        <v>174</v>
      </c>
      <c r="C96" s="97"/>
      <c r="D96" s="97"/>
      <c r="E96" s="97"/>
      <c r="F96" s="67"/>
      <c r="G96" s="66">
        <v>90</v>
      </c>
      <c r="H96" s="67" t="s">
        <v>105</v>
      </c>
      <c r="I96" s="68">
        <v>650000</v>
      </c>
      <c r="J96" s="68">
        <f>G96*I96</f>
        <v>58500000</v>
      </c>
      <c r="K96" s="100" t="s">
        <v>30</v>
      </c>
      <c r="L96" s="19"/>
    </row>
    <row r="97" spans="1:12">
      <c r="A97" s="95" t="s">
        <v>13</v>
      </c>
      <c r="B97" s="66" t="s">
        <v>175</v>
      </c>
      <c r="C97" s="97"/>
      <c r="D97" s="97"/>
      <c r="E97" s="97"/>
      <c r="F97" s="67"/>
      <c r="G97" s="66">
        <v>6</v>
      </c>
      <c r="H97" s="67" t="s">
        <v>105</v>
      </c>
      <c r="I97" s="68">
        <v>650000</v>
      </c>
      <c r="J97" s="68">
        <f>G97*I97</f>
        <v>3900000</v>
      </c>
      <c r="K97" s="100" t="s">
        <v>30</v>
      </c>
      <c r="L97" s="19"/>
    </row>
    <row r="98" spans="1:12">
      <c r="A98" s="95" t="s">
        <v>13</v>
      </c>
      <c r="B98" s="66" t="s">
        <v>176</v>
      </c>
      <c r="C98" s="97"/>
      <c r="D98" s="97"/>
      <c r="E98" s="97"/>
      <c r="F98" s="67"/>
      <c r="G98" s="66">
        <v>6</v>
      </c>
      <c r="H98" s="67" t="s">
        <v>105</v>
      </c>
      <c r="I98" s="68">
        <v>650000</v>
      </c>
      <c r="J98" s="68">
        <f>G98*I98</f>
        <v>3900000</v>
      </c>
      <c r="K98" s="100" t="s">
        <v>30</v>
      </c>
      <c r="L98" s="19"/>
    </row>
    <row r="99" spans="1:12">
      <c r="A99" s="43" t="s">
        <v>21</v>
      </c>
      <c r="B99" s="44" t="s">
        <v>191</v>
      </c>
      <c r="C99" s="127"/>
      <c r="D99" s="127"/>
      <c r="E99" s="127"/>
      <c r="F99" s="45"/>
      <c r="G99" s="44">
        <v>0</v>
      </c>
      <c r="H99" s="45" t="s">
        <v>13</v>
      </c>
      <c r="I99" s="46">
        <v>0</v>
      </c>
      <c r="J99" s="46"/>
      <c r="K99" s="73"/>
      <c r="L99" s="49"/>
    </row>
    <row r="100" spans="1:12">
      <c r="A100" s="59" t="s">
        <v>195</v>
      </c>
      <c r="B100" s="60" t="s">
        <v>196</v>
      </c>
      <c r="C100" s="128"/>
      <c r="D100" s="128"/>
      <c r="E100" s="128"/>
      <c r="F100" s="61"/>
      <c r="G100" s="60">
        <v>0</v>
      </c>
      <c r="H100" s="61" t="s">
        <v>13</v>
      </c>
      <c r="I100" s="62">
        <v>0</v>
      </c>
      <c r="J100" s="62">
        <f>J101</f>
        <v>500000000</v>
      </c>
      <c r="K100" s="63"/>
      <c r="L100" s="129" t="s">
        <v>76</v>
      </c>
    </row>
    <row r="101" spans="1:12">
      <c r="A101" s="65" t="s">
        <v>13</v>
      </c>
      <c r="B101" s="66" t="s">
        <v>197</v>
      </c>
      <c r="C101" s="97"/>
      <c r="D101" s="97"/>
      <c r="E101" s="97"/>
      <c r="F101" s="67"/>
      <c r="G101" s="66">
        <v>1</v>
      </c>
      <c r="H101" s="67" t="s">
        <v>29</v>
      </c>
      <c r="I101" s="68">
        <v>500000000</v>
      </c>
      <c r="J101" s="68">
        <f>G101*I101</f>
        <v>500000000</v>
      </c>
      <c r="K101" s="69" t="s">
        <v>30</v>
      </c>
      <c r="L101" s="70"/>
    </row>
    <row r="102" spans="1:12">
      <c r="A102" s="156">
        <v>11</v>
      </c>
      <c r="B102" s="157" t="s">
        <v>203</v>
      </c>
      <c r="C102" s="176"/>
      <c r="D102" s="176"/>
      <c r="E102" s="176"/>
      <c r="F102" s="158"/>
      <c r="G102" s="157">
        <v>0</v>
      </c>
      <c r="H102" s="158" t="s">
        <v>13</v>
      </c>
      <c r="I102" s="159">
        <v>0</v>
      </c>
      <c r="J102" s="159" t="e">
        <f>J103+J105+#REF!+#REF!</f>
        <v>#REF!</v>
      </c>
      <c r="K102" s="160"/>
      <c r="L102" s="108"/>
    </row>
    <row r="103" spans="1:12">
      <c r="A103" s="109" t="s">
        <v>204</v>
      </c>
      <c r="B103" s="110" t="s">
        <v>205</v>
      </c>
      <c r="C103" s="177"/>
      <c r="D103" s="177"/>
      <c r="E103" s="177"/>
      <c r="F103" s="111"/>
      <c r="G103" s="110">
        <v>0</v>
      </c>
      <c r="H103" s="111" t="s">
        <v>13</v>
      </c>
      <c r="I103" s="112">
        <v>0</v>
      </c>
      <c r="J103" s="112">
        <f>J104</f>
        <v>200000000</v>
      </c>
      <c r="K103" s="113"/>
      <c r="L103" s="182" t="s">
        <v>76</v>
      </c>
    </row>
    <row r="104" spans="1:12">
      <c r="A104" s="65" t="s">
        <v>13</v>
      </c>
      <c r="B104" s="66" t="s">
        <v>206</v>
      </c>
      <c r="C104" s="97"/>
      <c r="D104" s="97"/>
      <c r="E104" s="97"/>
      <c r="F104" s="67"/>
      <c r="G104" s="66">
        <v>1</v>
      </c>
      <c r="H104" s="67" t="s">
        <v>132</v>
      </c>
      <c r="I104" s="68">
        <v>200000000</v>
      </c>
      <c r="J104" s="68">
        <f>G104*I104</f>
        <v>200000000</v>
      </c>
      <c r="K104" s="69" t="s">
        <v>30</v>
      </c>
      <c r="L104" s="70"/>
    </row>
    <row r="105" spans="1:12">
      <c r="A105" s="109" t="s">
        <v>207</v>
      </c>
      <c r="B105" s="110" t="s">
        <v>208</v>
      </c>
      <c r="C105" s="177"/>
      <c r="D105" s="177"/>
      <c r="E105" s="177"/>
      <c r="F105" s="111"/>
      <c r="G105" s="110">
        <v>0</v>
      </c>
      <c r="H105" s="111" t="s">
        <v>13</v>
      </c>
      <c r="I105" s="112">
        <v>0</v>
      </c>
      <c r="J105" s="112">
        <f>J106</f>
        <v>200000000</v>
      </c>
      <c r="K105" s="113"/>
      <c r="L105" s="182" t="s">
        <v>76</v>
      </c>
    </row>
    <row r="106" spans="1:12">
      <c r="A106" s="65" t="s">
        <v>13</v>
      </c>
      <c r="B106" s="66" t="s">
        <v>209</v>
      </c>
      <c r="C106" s="97"/>
      <c r="D106" s="97"/>
      <c r="E106" s="97"/>
      <c r="F106" s="67"/>
      <c r="G106" s="66">
        <v>1</v>
      </c>
      <c r="H106" s="67" t="s">
        <v>132</v>
      </c>
      <c r="I106" s="68">
        <v>200000000</v>
      </c>
      <c r="J106" s="68">
        <f>G106*I106</f>
        <v>200000000</v>
      </c>
      <c r="K106" s="69" t="s">
        <v>30</v>
      </c>
      <c r="L106" s="70"/>
    </row>
    <row r="107" spans="1:12" ht="30.75" customHeight="1">
      <c r="A107" s="156" t="s">
        <v>40</v>
      </c>
      <c r="B107" s="922" t="s">
        <v>754</v>
      </c>
      <c r="C107" s="923"/>
      <c r="D107" s="923"/>
      <c r="E107" s="923"/>
      <c r="F107" s="924"/>
      <c r="G107" s="157"/>
      <c r="H107" s="158" t="s">
        <v>13</v>
      </c>
      <c r="I107" s="159"/>
      <c r="J107" s="183" t="e">
        <f>J108+J114+#REF!+#REF!</f>
        <v>#REF!</v>
      </c>
      <c r="K107" s="184"/>
      <c r="L107" s="120"/>
    </row>
    <row r="108" spans="1:12">
      <c r="A108" s="109" t="s">
        <v>35</v>
      </c>
      <c r="B108" s="916" t="s">
        <v>36</v>
      </c>
      <c r="C108" s="917"/>
      <c r="D108" s="917"/>
      <c r="E108" s="917"/>
      <c r="F108" s="918"/>
      <c r="G108" s="110"/>
      <c r="H108" s="111" t="s">
        <v>13</v>
      </c>
      <c r="I108" s="112"/>
      <c r="J108" s="112">
        <f>SUM(J109:J113)</f>
        <v>4150000</v>
      </c>
      <c r="K108" s="113"/>
      <c r="L108" s="114" t="s">
        <v>27</v>
      </c>
    </row>
    <row r="109" spans="1:12">
      <c r="A109" s="65" t="s">
        <v>13</v>
      </c>
      <c r="B109" s="886" t="s">
        <v>97</v>
      </c>
      <c r="C109" s="887"/>
      <c r="D109" s="887"/>
      <c r="E109" s="887"/>
      <c r="F109" s="888"/>
      <c r="G109" s="66">
        <v>1</v>
      </c>
      <c r="H109" s="67" t="s">
        <v>60</v>
      </c>
      <c r="I109" s="68">
        <v>50000</v>
      </c>
      <c r="J109" s="68">
        <f>G109*I109</f>
        <v>50000</v>
      </c>
      <c r="K109" s="69" t="s">
        <v>30</v>
      </c>
      <c r="L109" s="70"/>
    </row>
    <row r="110" spans="1:12">
      <c r="A110" s="65" t="s">
        <v>13</v>
      </c>
      <c r="B110" s="886" t="s">
        <v>213</v>
      </c>
      <c r="C110" s="887"/>
      <c r="D110" s="887"/>
      <c r="E110" s="887"/>
      <c r="F110" s="888"/>
      <c r="G110" s="66">
        <v>1</v>
      </c>
      <c r="H110" s="67" t="s">
        <v>60</v>
      </c>
      <c r="I110" s="68">
        <v>250000</v>
      </c>
      <c r="J110" s="68">
        <f>G110*I110</f>
        <v>250000</v>
      </c>
      <c r="K110" s="69" t="s">
        <v>30</v>
      </c>
      <c r="L110" s="70"/>
    </row>
    <row r="111" spans="1:12">
      <c r="A111" s="65" t="s">
        <v>13</v>
      </c>
      <c r="B111" s="886" t="s">
        <v>214</v>
      </c>
      <c r="C111" s="887"/>
      <c r="D111" s="887"/>
      <c r="E111" s="887"/>
      <c r="F111" s="888"/>
      <c r="G111" s="66">
        <v>65</v>
      </c>
      <c r="H111" s="67" t="s">
        <v>215</v>
      </c>
      <c r="I111" s="68">
        <v>50000</v>
      </c>
      <c r="J111" s="68">
        <f>G111*I111</f>
        <v>3250000</v>
      </c>
      <c r="K111" s="69" t="s">
        <v>30</v>
      </c>
      <c r="L111" s="70"/>
    </row>
    <row r="112" spans="1:12">
      <c r="A112" s="65" t="s">
        <v>13</v>
      </c>
      <c r="B112" s="886" t="s">
        <v>163</v>
      </c>
      <c r="C112" s="887"/>
      <c r="D112" s="887"/>
      <c r="E112" s="887"/>
      <c r="F112" s="888"/>
      <c r="G112" s="66">
        <v>1</v>
      </c>
      <c r="H112" s="67" t="s">
        <v>60</v>
      </c>
      <c r="I112" s="68">
        <v>300000</v>
      </c>
      <c r="J112" s="68">
        <f>G112*I112</f>
        <v>300000</v>
      </c>
      <c r="K112" s="69" t="s">
        <v>30</v>
      </c>
      <c r="L112" s="70"/>
    </row>
    <row r="113" spans="1:12">
      <c r="A113" s="65" t="s">
        <v>13</v>
      </c>
      <c r="B113" s="886" t="s">
        <v>216</v>
      </c>
      <c r="C113" s="887"/>
      <c r="D113" s="887"/>
      <c r="E113" s="887"/>
      <c r="F113" s="888"/>
      <c r="G113" s="66">
        <v>1</v>
      </c>
      <c r="H113" s="67" t="s">
        <v>60</v>
      </c>
      <c r="I113" s="68">
        <v>300000</v>
      </c>
      <c r="J113" s="68">
        <f>G113*I113</f>
        <v>300000</v>
      </c>
      <c r="K113" s="69" t="s">
        <v>30</v>
      </c>
      <c r="L113" s="70"/>
    </row>
    <row r="114" spans="1:12">
      <c r="A114" s="109" t="s">
        <v>102</v>
      </c>
      <c r="B114" s="916" t="s">
        <v>103</v>
      </c>
      <c r="C114" s="917"/>
      <c r="D114" s="917"/>
      <c r="E114" s="917"/>
      <c r="F114" s="918"/>
      <c r="G114" s="110"/>
      <c r="H114" s="111" t="s">
        <v>13</v>
      </c>
      <c r="I114" s="112"/>
      <c r="J114" s="112">
        <f>SUM(J115:J117)</f>
        <v>75900000</v>
      </c>
      <c r="K114" s="113"/>
      <c r="L114" s="114" t="s">
        <v>27</v>
      </c>
    </row>
    <row r="115" spans="1:12">
      <c r="A115" s="328" t="s">
        <v>13</v>
      </c>
      <c r="B115" s="186" t="s">
        <v>217</v>
      </c>
      <c r="C115" s="937" t="s">
        <v>218</v>
      </c>
      <c r="D115" s="937"/>
      <c r="E115" s="937"/>
      <c r="F115" s="938"/>
      <c r="G115" s="187">
        <v>130</v>
      </c>
      <c r="H115" s="188" t="s">
        <v>105</v>
      </c>
      <c r="I115" s="189">
        <v>550000</v>
      </c>
      <c r="J115" s="189">
        <f>G115*I115</f>
        <v>71500000</v>
      </c>
      <c r="K115" s="119" t="s">
        <v>30</v>
      </c>
      <c r="L115" s="120"/>
    </row>
    <row r="116" spans="1:12">
      <c r="A116" s="328" t="s">
        <v>13</v>
      </c>
      <c r="B116" s="186" t="s">
        <v>219</v>
      </c>
      <c r="C116" s="937" t="s">
        <v>220</v>
      </c>
      <c r="D116" s="937"/>
      <c r="E116" s="937"/>
      <c r="F116" s="938"/>
      <c r="G116" s="187">
        <v>4</v>
      </c>
      <c r="H116" s="188" t="s">
        <v>105</v>
      </c>
      <c r="I116" s="189">
        <v>550000</v>
      </c>
      <c r="J116" s="189">
        <f>G116*I116</f>
        <v>2200000</v>
      </c>
      <c r="K116" s="119" t="s">
        <v>30</v>
      </c>
      <c r="L116" s="120"/>
    </row>
    <row r="117" spans="1:12">
      <c r="A117" s="328" t="s">
        <v>13</v>
      </c>
      <c r="B117" s="186" t="s">
        <v>217</v>
      </c>
      <c r="C117" s="937" t="s">
        <v>221</v>
      </c>
      <c r="D117" s="937"/>
      <c r="E117" s="937"/>
      <c r="F117" s="938"/>
      <c r="G117" s="187">
        <v>4</v>
      </c>
      <c r="H117" s="188" t="s">
        <v>105</v>
      </c>
      <c r="I117" s="189">
        <v>550000</v>
      </c>
      <c r="J117" s="189">
        <f>G117*I117</f>
        <v>2200000</v>
      </c>
      <c r="K117" s="119" t="s">
        <v>30</v>
      </c>
      <c r="L117" s="120"/>
    </row>
    <row r="118" spans="1:12">
      <c r="A118" s="81" t="s">
        <v>63</v>
      </c>
      <c r="B118" s="913" t="s">
        <v>223</v>
      </c>
      <c r="C118" s="914"/>
      <c r="D118" s="914"/>
      <c r="E118" s="914"/>
      <c r="F118" s="915"/>
      <c r="G118" s="82"/>
      <c r="H118" s="84" t="s">
        <v>13</v>
      </c>
      <c r="I118" s="85"/>
      <c r="J118" s="190">
        <f>J119+J125+J129+J132</f>
        <v>297080000</v>
      </c>
      <c r="K118" s="191"/>
      <c r="L118" s="101"/>
    </row>
    <row r="119" spans="1:12">
      <c r="A119" s="88" t="s">
        <v>35</v>
      </c>
      <c r="B119" s="907" t="s">
        <v>36</v>
      </c>
      <c r="C119" s="908"/>
      <c r="D119" s="908"/>
      <c r="E119" s="908"/>
      <c r="F119" s="909"/>
      <c r="G119" s="89"/>
      <c r="H119" s="91" t="s">
        <v>13</v>
      </c>
      <c r="I119" s="92"/>
      <c r="J119" s="92">
        <f>SUM(J120:J124)</f>
        <v>17700000</v>
      </c>
      <c r="K119" s="93"/>
      <c r="L119" s="94" t="s">
        <v>27</v>
      </c>
    </row>
    <row r="120" spans="1:12">
      <c r="A120" s="65" t="s">
        <v>13</v>
      </c>
      <c r="B120" s="886" t="s">
        <v>97</v>
      </c>
      <c r="C120" s="887"/>
      <c r="D120" s="887"/>
      <c r="E120" s="887"/>
      <c r="F120" s="888"/>
      <c r="G120" s="66">
        <v>3</v>
      </c>
      <c r="H120" s="67" t="s">
        <v>60</v>
      </c>
      <c r="I120" s="68">
        <v>50000</v>
      </c>
      <c r="J120" s="68">
        <f t="shared" ref="J120:J158" si="0">G120*I120</f>
        <v>150000</v>
      </c>
      <c r="K120" s="69" t="s">
        <v>30</v>
      </c>
      <c r="L120" s="101"/>
    </row>
    <row r="121" spans="1:12">
      <c r="A121" s="65" t="s">
        <v>13</v>
      </c>
      <c r="B121" s="886" t="s">
        <v>213</v>
      </c>
      <c r="C121" s="887"/>
      <c r="D121" s="887"/>
      <c r="E121" s="887"/>
      <c r="F121" s="888"/>
      <c r="G121" s="66">
        <v>3</v>
      </c>
      <c r="H121" s="67" t="s">
        <v>60</v>
      </c>
      <c r="I121" s="68">
        <v>250000</v>
      </c>
      <c r="J121" s="68">
        <f t="shared" si="0"/>
        <v>750000</v>
      </c>
      <c r="K121" s="69" t="s">
        <v>30</v>
      </c>
      <c r="L121" s="101"/>
    </row>
    <row r="122" spans="1:12">
      <c r="A122" s="65" t="s">
        <v>13</v>
      </c>
      <c r="B122" s="886" t="s">
        <v>224</v>
      </c>
      <c r="C122" s="887"/>
      <c r="D122" s="887"/>
      <c r="E122" s="887"/>
      <c r="F122" s="888"/>
      <c r="G122" s="66">
        <v>300</v>
      </c>
      <c r="H122" s="67" t="s">
        <v>225</v>
      </c>
      <c r="I122" s="68">
        <v>50000</v>
      </c>
      <c r="J122" s="68">
        <f t="shared" si="0"/>
        <v>15000000</v>
      </c>
      <c r="K122" s="69" t="s">
        <v>30</v>
      </c>
      <c r="L122" s="101"/>
    </row>
    <row r="123" spans="1:12">
      <c r="A123" s="65" t="s">
        <v>13</v>
      </c>
      <c r="B123" s="886" t="s">
        <v>163</v>
      </c>
      <c r="C123" s="887"/>
      <c r="D123" s="887"/>
      <c r="E123" s="887"/>
      <c r="F123" s="888"/>
      <c r="G123" s="66">
        <v>3</v>
      </c>
      <c r="H123" s="67" t="s">
        <v>60</v>
      </c>
      <c r="I123" s="68">
        <v>300000</v>
      </c>
      <c r="J123" s="68">
        <f t="shared" si="0"/>
        <v>900000</v>
      </c>
      <c r="K123" s="69" t="s">
        <v>30</v>
      </c>
      <c r="L123" s="101"/>
    </row>
    <row r="124" spans="1:12">
      <c r="A124" s="65" t="s">
        <v>13</v>
      </c>
      <c r="B124" s="886" t="s">
        <v>216</v>
      </c>
      <c r="C124" s="887"/>
      <c r="D124" s="887"/>
      <c r="E124" s="887"/>
      <c r="F124" s="888"/>
      <c r="G124" s="66">
        <v>3</v>
      </c>
      <c r="H124" s="67" t="s">
        <v>60</v>
      </c>
      <c r="I124" s="68">
        <v>300000</v>
      </c>
      <c r="J124" s="68">
        <f t="shared" si="0"/>
        <v>900000</v>
      </c>
      <c r="K124" s="69" t="s">
        <v>30</v>
      </c>
      <c r="L124" s="101"/>
    </row>
    <row r="125" spans="1:12">
      <c r="A125" s="88" t="s">
        <v>102</v>
      </c>
      <c r="B125" s="907" t="s">
        <v>103</v>
      </c>
      <c r="C125" s="908"/>
      <c r="D125" s="908"/>
      <c r="E125" s="908"/>
      <c r="F125" s="909"/>
      <c r="G125" s="89"/>
      <c r="H125" s="91" t="s">
        <v>13</v>
      </c>
      <c r="I125" s="92"/>
      <c r="J125" s="92">
        <f>SUM(J126:J128)</f>
        <v>171600000</v>
      </c>
      <c r="K125" s="93"/>
      <c r="L125" s="94" t="s">
        <v>27</v>
      </c>
    </row>
    <row r="126" spans="1:12">
      <c r="A126" s="328" t="s">
        <v>13</v>
      </c>
      <c r="B126" s="186" t="s">
        <v>217</v>
      </c>
      <c r="C126" s="937" t="s">
        <v>226</v>
      </c>
      <c r="D126" s="937"/>
      <c r="E126" s="937"/>
      <c r="F126" s="938"/>
      <c r="G126" s="187">
        <v>300</v>
      </c>
      <c r="H126" s="188" t="s">
        <v>105</v>
      </c>
      <c r="I126" s="189">
        <v>550000</v>
      </c>
      <c r="J126" s="189">
        <f t="shared" si="0"/>
        <v>165000000</v>
      </c>
      <c r="K126" s="69" t="s">
        <v>30</v>
      </c>
      <c r="L126" s="101"/>
    </row>
    <row r="127" spans="1:12">
      <c r="A127" s="328" t="s">
        <v>13</v>
      </c>
      <c r="B127" s="186" t="s">
        <v>219</v>
      </c>
      <c r="C127" s="937" t="s">
        <v>227</v>
      </c>
      <c r="D127" s="937"/>
      <c r="E127" s="937"/>
      <c r="F127" s="938"/>
      <c r="G127" s="187">
        <v>6</v>
      </c>
      <c r="H127" s="188" t="s">
        <v>105</v>
      </c>
      <c r="I127" s="189">
        <v>550000</v>
      </c>
      <c r="J127" s="189">
        <f t="shared" si="0"/>
        <v>3300000</v>
      </c>
      <c r="K127" s="69" t="s">
        <v>30</v>
      </c>
      <c r="L127" s="101"/>
    </row>
    <row r="128" spans="1:12">
      <c r="A128" s="328" t="s">
        <v>13</v>
      </c>
      <c r="B128" s="186" t="s">
        <v>217</v>
      </c>
      <c r="C128" s="937" t="s">
        <v>228</v>
      </c>
      <c r="D128" s="937"/>
      <c r="E128" s="937"/>
      <c r="F128" s="938"/>
      <c r="G128" s="187">
        <v>6</v>
      </c>
      <c r="H128" s="188" t="s">
        <v>105</v>
      </c>
      <c r="I128" s="189">
        <v>550000</v>
      </c>
      <c r="J128" s="189">
        <f t="shared" si="0"/>
        <v>3300000</v>
      </c>
      <c r="K128" s="69" t="s">
        <v>30</v>
      </c>
      <c r="L128" s="101"/>
    </row>
    <row r="129" spans="1:12">
      <c r="A129" s="88" t="s">
        <v>54</v>
      </c>
      <c r="B129" s="907" t="s">
        <v>55</v>
      </c>
      <c r="C129" s="908"/>
      <c r="D129" s="908"/>
      <c r="E129" s="908"/>
      <c r="F129" s="909"/>
      <c r="G129" s="89"/>
      <c r="H129" s="91" t="s">
        <v>13</v>
      </c>
      <c r="I129" s="92"/>
      <c r="J129" s="92">
        <f>SUM(J130:J131)</f>
        <v>17600000</v>
      </c>
      <c r="K129" s="93"/>
      <c r="L129" s="94" t="s">
        <v>27</v>
      </c>
    </row>
    <row r="130" spans="1:12">
      <c r="A130" s="95" t="s">
        <v>13</v>
      </c>
      <c r="B130" s="910" t="s">
        <v>56</v>
      </c>
      <c r="C130" s="911"/>
      <c r="D130" s="911"/>
      <c r="E130" s="911"/>
      <c r="F130" s="912"/>
      <c r="G130" s="96">
        <v>16</v>
      </c>
      <c r="H130" s="98" t="s">
        <v>57</v>
      </c>
      <c r="I130" s="99">
        <v>750000</v>
      </c>
      <c r="J130" s="99">
        <f t="shared" si="0"/>
        <v>12000000</v>
      </c>
      <c r="K130" s="100" t="s">
        <v>30</v>
      </c>
      <c r="L130" s="101"/>
    </row>
    <row r="131" spans="1:12">
      <c r="A131" s="95" t="s">
        <v>13</v>
      </c>
      <c r="B131" s="910" t="s">
        <v>167</v>
      </c>
      <c r="C131" s="911"/>
      <c r="D131" s="911"/>
      <c r="E131" s="911"/>
      <c r="F131" s="912"/>
      <c r="G131" s="96">
        <v>16</v>
      </c>
      <c r="H131" s="98" t="s">
        <v>57</v>
      </c>
      <c r="I131" s="99">
        <v>350000</v>
      </c>
      <c r="J131" s="99">
        <f t="shared" si="0"/>
        <v>5600000</v>
      </c>
      <c r="K131" s="100" t="s">
        <v>30</v>
      </c>
      <c r="L131" s="101"/>
    </row>
    <row r="132" spans="1:12">
      <c r="A132" s="88" t="s">
        <v>88</v>
      </c>
      <c r="B132" s="907" t="s">
        <v>89</v>
      </c>
      <c r="C132" s="908"/>
      <c r="D132" s="908"/>
      <c r="E132" s="908"/>
      <c r="F132" s="909"/>
      <c r="G132" s="89"/>
      <c r="H132" s="91" t="s">
        <v>13</v>
      </c>
      <c r="I132" s="92"/>
      <c r="J132" s="92">
        <f>SUM(J133:J134)</f>
        <v>90180000</v>
      </c>
      <c r="K132" s="93"/>
      <c r="L132" s="94" t="s">
        <v>27</v>
      </c>
    </row>
    <row r="133" spans="1:12">
      <c r="A133" s="95" t="s">
        <v>13</v>
      </c>
      <c r="B133" s="910" t="s">
        <v>229</v>
      </c>
      <c r="C133" s="911"/>
      <c r="D133" s="911"/>
      <c r="E133" s="911"/>
      <c r="F133" s="912"/>
      <c r="G133" s="96">
        <v>612</v>
      </c>
      <c r="H133" s="98" t="s">
        <v>105</v>
      </c>
      <c r="I133" s="99">
        <v>140000</v>
      </c>
      <c r="J133" s="99">
        <f t="shared" si="0"/>
        <v>85680000</v>
      </c>
      <c r="K133" s="100" t="s">
        <v>30</v>
      </c>
      <c r="L133" s="101"/>
    </row>
    <row r="134" spans="1:12">
      <c r="A134" s="95" t="s">
        <v>13</v>
      </c>
      <c r="B134" s="910" t="s">
        <v>155</v>
      </c>
      <c r="C134" s="911"/>
      <c r="D134" s="911"/>
      <c r="E134" s="911"/>
      <c r="F134" s="912"/>
      <c r="G134" s="96">
        <v>3</v>
      </c>
      <c r="H134" s="98" t="s">
        <v>60</v>
      </c>
      <c r="I134" s="99">
        <v>1500000</v>
      </c>
      <c r="J134" s="99">
        <f t="shared" si="0"/>
        <v>4500000</v>
      </c>
      <c r="K134" s="100" t="s">
        <v>30</v>
      </c>
      <c r="L134" s="101"/>
    </row>
    <row r="135" spans="1:12">
      <c r="A135" s="156" t="s">
        <v>66</v>
      </c>
      <c r="B135" s="922" t="s">
        <v>230</v>
      </c>
      <c r="C135" s="923"/>
      <c r="D135" s="923"/>
      <c r="E135" s="923"/>
      <c r="F135" s="924"/>
      <c r="G135" s="157"/>
      <c r="H135" s="158" t="s">
        <v>13</v>
      </c>
      <c r="I135" s="159"/>
      <c r="J135" s="183" t="e">
        <f>J136+#REF!+J143+#REF!+#REF!</f>
        <v>#REF!</v>
      </c>
      <c r="K135" s="184"/>
      <c r="L135" s="120"/>
    </row>
    <row r="136" spans="1:12">
      <c r="A136" s="109" t="s">
        <v>35</v>
      </c>
      <c r="B136" s="916" t="s">
        <v>36</v>
      </c>
      <c r="C136" s="917"/>
      <c r="D136" s="917"/>
      <c r="E136" s="917"/>
      <c r="F136" s="918"/>
      <c r="G136" s="110"/>
      <c r="H136" s="111" t="s">
        <v>13</v>
      </c>
      <c r="I136" s="112"/>
      <c r="J136" s="112">
        <f>SUM(J137:J142)</f>
        <v>26600000</v>
      </c>
      <c r="K136" s="113"/>
      <c r="L136" s="114" t="s">
        <v>27</v>
      </c>
    </row>
    <row r="137" spans="1:12">
      <c r="A137" s="65" t="s">
        <v>13</v>
      </c>
      <c r="B137" s="886" t="s">
        <v>157</v>
      </c>
      <c r="C137" s="887"/>
      <c r="D137" s="887"/>
      <c r="E137" s="887"/>
      <c r="F137" s="888"/>
      <c r="G137" s="66">
        <v>4</v>
      </c>
      <c r="H137" s="67" t="s">
        <v>60</v>
      </c>
      <c r="I137" s="68">
        <v>500000</v>
      </c>
      <c r="J137" s="68">
        <f t="shared" si="0"/>
        <v>2000000</v>
      </c>
      <c r="K137" s="69" t="s">
        <v>30</v>
      </c>
      <c r="L137" s="120"/>
    </row>
    <row r="138" spans="1:12">
      <c r="A138" s="65" t="s">
        <v>13</v>
      </c>
      <c r="B138" s="886" t="s">
        <v>231</v>
      </c>
      <c r="C138" s="887"/>
      <c r="D138" s="887"/>
      <c r="E138" s="887"/>
      <c r="F138" s="888"/>
      <c r="G138" s="66">
        <v>4</v>
      </c>
      <c r="H138" s="67" t="s">
        <v>60</v>
      </c>
      <c r="I138" s="68">
        <v>300000</v>
      </c>
      <c r="J138" s="68">
        <f t="shared" si="0"/>
        <v>1200000</v>
      </c>
      <c r="K138" s="69" t="s">
        <v>30</v>
      </c>
      <c r="L138" s="120"/>
    </row>
    <row r="139" spans="1:12">
      <c r="A139" s="65" t="s">
        <v>13</v>
      </c>
      <c r="B139" s="886" t="s">
        <v>232</v>
      </c>
      <c r="C139" s="887"/>
      <c r="D139" s="887"/>
      <c r="E139" s="887"/>
      <c r="F139" s="888"/>
      <c r="G139" s="66">
        <v>4</v>
      </c>
      <c r="H139" s="67" t="s">
        <v>60</v>
      </c>
      <c r="I139" s="68">
        <v>1000000</v>
      </c>
      <c r="J139" s="68">
        <f t="shared" si="0"/>
        <v>4000000</v>
      </c>
      <c r="K139" s="69" t="s">
        <v>30</v>
      </c>
      <c r="L139" s="120"/>
    </row>
    <row r="140" spans="1:12">
      <c r="A140" s="65" t="s">
        <v>13</v>
      </c>
      <c r="B140" s="886" t="s">
        <v>233</v>
      </c>
      <c r="C140" s="887"/>
      <c r="D140" s="887"/>
      <c r="E140" s="887"/>
      <c r="F140" s="888"/>
      <c r="G140" s="66">
        <v>4</v>
      </c>
      <c r="H140" s="67" t="s">
        <v>60</v>
      </c>
      <c r="I140" s="68">
        <v>350000</v>
      </c>
      <c r="J140" s="68">
        <f t="shared" si="0"/>
        <v>1400000</v>
      </c>
      <c r="K140" s="69" t="s">
        <v>30</v>
      </c>
      <c r="L140" s="120"/>
    </row>
    <row r="141" spans="1:12">
      <c r="A141" s="65" t="s">
        <v>13</v>
      </c>
      <c r="B141" s="886" t="s">
        <v>234</v>
      </c>
      <c r="C141" s="887"/>
      <c r="D141" s="887"/>
      <c r="E141" s="887"/>
      <c r="F141" s="888"/>
      <c r="G141" s="66">
        <v>400</v>
      </c>
      <c r="H141" s="67" t="s">
        <v>100</v>
      </c>
      <c r="I141" s="68">
        <v>25000</v>
      </c>
      <c r="J141" s="68">
        <f t="shared" si="0"/>
        <v>10000000</v>
      </c>
      <c r="K141" s="69" t="s">
        <v>30</v>
      </c>
      <c r="L141" s="120"/>
    </row>
    <row r="142" spans="1:12">
      <c r="A142" s="65" t="s">
        <v>13</v>
      </c>
      <c r="B142" s="886" t="s">
        <v>235</v>
      </c>
      <c r="C142" s="887"/>
      <c r="D142" s="887"/>
      <c r="E142" s="887"/>
      <c r="F142" s="888"/>
      <c r="G142" s="66">
        <v>4</v>
      </c>
      <c r="H142" s="67" t="s">
        <v>60</v>
      </c>
      <c r="I142" s="68">
        <v>2000000</v>
      </c>
      <c r="J142" s="68">
        <f t="shared" si="0"/>
        <v>8000000</v>
      </c>
      <c r="K142" s="69" t="s">
        <v>30</v>
      </c>
      <c r="L142" s="120"/>
    </row>
    <row r="143" spans="1:12" ht="15" customHeight="1">
      <c r="A143" s="109" t="s">
        <v>240</v>
      </c>
      <c r="B143" s="916" t="s">
        <v>241</v>
      </c>
      <c r="C143" s="917"/>
      <c r="D143" s="917"/>
      <c r="E143" s="917"/>
      <c r="F143" s="918"/>
      <c r="G143" s="110"/>
      <c r="H143" s="111" t="s">
        <v>13</v>
      </c>
      <c r="I143" s="112"/>
      <c r="J143" s="112">
        <f>J144</f>
        <v>8000000</v>
      </c>
      <c r="K143" s="113"/>
      <c r="L143" s="114" t="s">
        <v>27</v>
      </c>
    </row>
    <row r="144" spans="1:12" ht="15" customHeight="1">
      <c r="A144" s="65" t="s">
        <v>13</v>
      </c>
      <c r="B144" s="886" t="s">
        <v>242</v>
      </c>
      <c r="C144" s="887"/>
      <c r="D144" s="887"/>
      <c r="E144" s="887"/>
      <c r="F144" s="888"/>
      <c r="G144" s="66">
        <v>4</v>
      </c>
      <c r="H144" s="67" t="s">
        <v>60</v>
      </c>
      <c r="I144" s="68">
        <v>2000000</v>
      </c>
      <c r="J144" s="68">
        <f t="shared" si="0"/>
        <v>8000000</v>
      </c>
      <c r="K144" s="119" t="s">
        <v>30</v>
      </c>
      <c r="L144" s="120"/>
    </row>
    <row r="145" spans="1:12" ht="15" customHeight="1">
      <c r="A145" s="193" t="s">
        <v>106</v>
      </c>
      <c r="B145" s="934" t="s">
        <v>245</v>
      </c>
      <c r="C145" s="935"/>
      <c r="D145" s="935"/>
      <c r="E145" s="935"/>
      <c r="F145" s="936"/>
      <c r="G145" s="122"/>
      <c r="H145" s="123" t="s">
        <v>13</v>
      </c>
      <c r="I145" s="124"/>
      <c r="J145" s="194" t="e">
        <f>J146+J152+#REF!+#REF!</f>
        <v>#REF!</v>
      </c>
      <c r="K145" s="195"/>
      <c r="L145" s="101"/>
    </row>
    <row r="146" spans="1:12" ht="15" customHeight="1">
      <c r="A146" s="88" t="s">
        <v>35</v>
      </c>
      <c r="B146" s="907" t="s">
        <v>36</v>
      </c>
      <c r="C146" s="908"/>
      <c r="D146" s="908"/>
      <c r="E146" s="908"/>
      <c r="F146" s="909"/>
      <c r="G146" s="89"/>
      <c r="H146" s="91" t="s">
        <v>13</v>
      </c>
      <c r="I146" s="92"/>
      <c r="J146" s="92">
        <f>SUM(J147:J151)</f>
        <v>94250000</v>
      </c>
      <c r="K146" s="93"/>
      <c r="L146" s="94" t="s">
        <v>27</v>
      </c>
    </row>
    <row r="147" spans="1:12" ht="15" customHeight="1">
      <c r="A147" s="95" t="s">
        <v>13</v>
      </c>
      <c r="B147" s="886" t="s">
        <v>97</v>
      </c>
      <c r="C147" s="887"/>
      <c r="D147" s="887"/>
      <c r="E147" s="887"/>
      <c r="F147" s="888"/>
      <c r="G147" s="66">
        <v>1</v>
      </c>
      <c r="H147" s="67" t="s">
        <v>60</v>
      </c>
      <c r="I147" s="68">
        <v>500000</v>
      </c>
      <c r="J147" s="68">
        <f t="shared" si="0"/>
        <v>500000</v>
      </c>
      <c r="K147" s="100" t="s">
        <v>30</v>
      </c>
      <c r="L147" s="101"/>
    </row>
    <row r="148" spans="1:12" ht="15" customHeight="1">
      <c r="A148" s="95" t="s">
        <v>13</v>
      </c>
      <c r="B148" s="886" t="s">
        <v>246</v>
      </c>
      <c r="C148" s="887"/>
      <c r="D148" s="887"/>
      <c r="E148" s="887"/>
      <c r="F148" s="888"/>
      <c r="G148" s="66">
        <v>1</v>
      </c>
      <c r="H148" s="67" t="s">
        <v>60</v>
      </c>
      <c r="I148" s="68">
        <v>90000000</v>
      </c>
      <c r="J148" s="68">
        <f t="shared" si="0"/>
        <v>90000000</v>
      </c>
      <c r="K148" s="100" t="s">
        <v>30</v>
      </c>
      <c r="L148" s="101"/>
    </row>
    <row r="149" spans="1:12" ht="15" customHeight="1">
      <c r="A149" s="95" t="s">
        <v>13</v>
      </c>
      <c r="B149" s="886" t="s">
        <v>163</v>
      </c>
      <c r="C149" s="887"/>
      <c r="D149" s="887"/>
      <c r="E149" s="887"/>
      <c r="F149" s="888"/>
      <c r="G149" s="66">
        <v>1</v>
      </c>
      <c r="H149" s="67" t="s">
        <v>60</v>
      </c>
      <c r="I149" s="68">
        <v>750000</v>
      </c>
      <c r="J149" s="68">
        <f t="shared" si="0"/>
        <v>750000</v>
      </c>
      <c r="K149" s="100" t="s">
        <v>30</v>
      </c>
      <c r="L149" s="101"/>
    </row>
    <row r="150" spans="1:12" ht="15" customHeight="1">
      <c r="A150" s="95" t="s">
        <v>13</v>
      </c>
      <c r="B150" s="886" t="s">
        <v>247</v>
      </c>
      <c r="C150" s="887"/>
      <c r="D150" s="887"/>
      <c r="E150" s="887"/>
      <c r="F150" s="888"/>
      <c r="G150" s="66">
        <v>1</v>
      </c>
      <c r="H150" s="67" t="s">
        <v>60</v>
      </c>
      <c r="I150" s="68">
        <v>1000000</v>
      </c>
      <c r="J150" s="68">
        <f t="shared" si="0"/>
        <v>1000000</v>
      </c>
      <c r="K150" s="100" t="s">
        <v>30</v>
      </c>
      <c r="L150" s="101"/>
    </row>
    <row r="151" spans="1:12">
      <c r="A151" s="95" t="s">
        <v>13</v>
      </c>
      <c r="B151" s="886" t="s">
        <v>164</v>
      </c>
      <c r="C151" s="887"/>
      <c r="D151" s="887"/>
      <c r="E151" s="887"/>
      <c r="F151" s="888"/>
      <c r="G151" s="66">
        <v>1</v>
      </c>
      <c r="H151" s="67" t="s">
        <v>60</v>
      </c>
      <c r="I151" s="68">
        <v>2000000</v>
      </c>
      <c r="J151" s="68">
        <f t="shared" si="0"/>
        <v>2000000</v>
      </c>
      <c r="K151" s="100" t="s">
        <v>30</v>
      </c>
      <c r="L151" s="101"/>
    </row>
    <row r="152" spans="1:12">
      <c r="A152" s="88" t="s">
        <v>102</v>
      </c>
      <c r="B152" s="907" t="s">
        <v>103</v>
      </c>
      <c r="C152" s="908"/>
      <c r="D152" s="908"/>
      <c r="E152" s="908"/>
      <c r="F152" s="909"/>
      <c r="G152" s="89"/>
      <c r="H152" s="91" t="s">
        <v>13</v>
      </c>
      <c r="I152" s="92"/>
      <c r="J152" s="92">
        <f>J153</f>
        <v>182000000</v>
      </c>
      <c r="K152" s="93"/>
      <c r="L152" s="94" t="s">
        <v>27</v>
      </c>
    </row>
    <row r="153" spans="1:12" ht="27.75" customHeight="1">
      <c r="A153" s="95" t="s">
        <v>13</v>
      </c>
      <c r="B153" s="886" t="s">
        <v>248</v>
      </c>
      <c r="C153" s="887"/>
      <c r="D153" s="887"/>
      <c r="E153" s="887"/>
      <c r="F153" s="888"/>
      <c r="G153" s="66">
        <v>280</v>
      </c>
      <c r="H153" s="67" t="s">
        <v>105</v>
      </c>
      <c r="I153" s="68">
        <v>650000</v>
      </c>
      <c r="J153" s="68">
        <f t="shared" si="0"/>
        <v>182000000</v>
      </c>
      <c r="K153" s="100" t="s">
        <v>30</v>
      </c>
      <c r="L153" s="101"/>
    </row>
    <row r="154" spans="1:12">
      <c r="A154" s="156" t="s">
        <v>180</v>
      </c>
      <c r="B154" s="922" t="s">
        <v>252</v>
      </c>
      <c r="C154" s="923"/>
      <c r="D154" s="923"/>
      <c r="E154" s="923"/>
      <c r="F154" s="924"/>
      <c r="G154" s="157"/>
      <c r="H154" s="158" t="s">
        <v>13</v>
      </c>
      <c r="I154" s="159"/>
      <c r="J154" s="183" t="e">
        <f>J155+J160+#REF!+#REF!</f>
        <v>#REF!</v>
      </c>
      <c r="K154" s="184"/>
      <c r="L154" s="120"/>
    </row>
    <row r="155" spans="1:12">
      <c r="A155" s="109" t="s">
        <v>35</v>
      </c>
      <c r="B155" s="916" t="s">
        <v>36</v>
      </c>
      <c r="C155" s="917"/>
      <c r="D155" s="917"/>
      <c r="E155" s="917"/>
      <c r="F155" s="918"/>
      <c r="G155" s="110"/>
      <c r="H155" s="111" t="s">
        <v>13</v>
      </c>
      <c r="I155" s="112"/>
      <c r="J155" s="112">
        <f>SUM(J156:J159)</f>
        <v>13250000</v>
      </c>
      <c r="K155" s="113"/>
      <c r="L155" s="114" t="s">
        <v>27</v>
      </c>
    </row>
    <row r="156" spans="1:12">
      <c r="A156" s="115" t="s">
        <v>13</v>
      </c>
      <c r="B156" s="886" t="s">
        <v>157</v>
      </c>
      <c r="C156" s="887"/>
      <c r="D156" s="887"/>
      <c r="E156" s="887"/>
      <c r="F156" s="888"/>
      <c r="G156" s="66">
        <v>1</v>
      </c>
      <c r="H156" s="67" t="s">
        <v>60</v>
      </c>
      <c r="I156" s="68">
        <v>10000000</v>
      </c>
      <c r="J156" s="68">
        <f t="shared" si="0"/>
        <v>10000000</v>
      </c>
      <c r="K156" s="119" t="s">
        <v>30</v>
      </c>
      <c r="L156" s="120"/>
    </row>
    <row r="157" spans="1:12">
      <c r="A157" s="115" t="s">
        <v>13</v>
      </c>
      <c r="B157" s="886" t="s">
        <v>163</v>
      </c>
      <c r="C157" s="887"/>
      <c r="D157" s="887"/>
      <c r="E157" s="887"/>
      <c r="F157" s="888"/>
      <c r="G157" s="66">
        <v>1</v>
      </c>
      <c r="H157" s="67" t="s">
        <v>60</v>
      </c>
      <c r="I157" s="68">
        <v>750000</v>
      </c>
      <c r="J157" s="68">
        <f t="shared" si="0"/>
        <v>750000</v>
      </c>
      <c r="K157" s="119" t="s">
        <v>30</v>
      </c>
      <c r="L157" s="120"/>
    </row>
    <row r="158" spans="1:12">
      <c r="A158" s="115" t="s">
        <v>13</v>
      </c>
      <c r="B158" s="886" t="s">
        <v>247</v>
      </c>
      <c r="C158" s="887"/>
      <c r="D158" s="887"/>
      <c r="E158" s="887"/>
      <c r="F158" s="888"/>
      <c r="G158" s="66">
        <v>1</v>
      </c>
      <c r="H158" s="67" t="s">
        <v>60</v>
      </c>
      <c r="I158" s="68">
        <v>1000000</v>
      </c>
      <c r="J158" s="68">
        <f t="shared" si="0"/>
        <v>1000000</v>
      </c>
      <c r="K158" s="119" t="s">
        <v>30</v>
      </c>
      <c r="L158" s="120"/>
    </row>
    <row r="159" spans="1:12">
      <c r="A159" s="115" t="s">
        <v>13</v>
      </c>
      <c r="B159" s="886" t="s">
        <v>151</v>
      </c>
      <c r="C159" s="887"/>
      <c r="D159" s="887"/>
      <c r="E159" s="887"/>
      <c r="F159" s="888"/>
      <c r="G159" s="66">
        <v>1</v>
      </c>
      <c r="H159" s="67" t="s">
        <v>60</v>
      </c>
      <c r="I159" s="68">
        <v>1500000</v>
      </c>
      <c r="J159" s="68">
        <f t="shared" ref="J159:J182" si="1">G159*I159</f>
        <v>1500000</v>
      </c>
      <c r="K159" s="119" t="s">
        <v>30</v>
      </c>
      <c r="L159" s="120"/>
    </row>
    <row r="160" spans="1:12">
      <c r="A160" s="109" t="s">
        <v>102</v>
      </c>
      <c r="B160" s="916" t="s">
        <v>103</v>
      </c>
      <c r="C160" s="917"/>
      <c r="D160" s="917"/>
      <c r="E160" s="917"/>
      <c r="F160" s="918"/>
      <c r="G160" s="110"/>
      <c r="H160" s="111" t="s">
        <v>13</v>
      </c>
      <c r="I160" s="112"/>
      <c r="J160" s="112">
        <f>J161</f>
        <v>78000000</v>
      </c>
      <c r="K160" s="113"/>
      <c r="L160" s="114" t="s">
        <v>27</v>
      </c>
    </row>
    <row r="161" spans="1:12" ht="25.5" customHeight="1">
      <c r="A161" s="115" t="s">
        <v>13</v>
      </c>
      <c r="B161" s="886" t="s">
        <v>253</v>
      </c>
      <c r="C161" s="887"/>
      <c r="D161" s="887"/>
      <c r="E161" s="887"/>
      <c r="F161" s="888"/>
      <c r="G161" s="66">
        <v>120</v>
      </c>
      <c r="H161" s="67" t="s">
        <v>105</v>
      </c>
      <c r="I161" s="68">
        <v>650000</v>
      </c>
      <c r="J161" s="68">
        <f t="shared" si="1"/>
        <v>78000000</v>
      </c>
      <c r="K161" s="119" t="s">
        <v>30</v>
      </c>
      <c r="L161" s="120"/>
    </row>
    <row r="162" spans="1:12" ht="29.25" customHeight="1">
      <c r="A162" s="81" t="s">
        <v>255</v>
      </c>
      <c r="B162" s="913" t="s">
        <v>256</v>
      </c>
      <c r="C162" s="914"/>
      <c r="D162" s="914"/>
      <c r="E162" s="914"/>
      <c r="F162" s="915"/>
      <c r="G162" s="82"/>
      <c r="H162" s="84" t="s">
        <v>13</v>
      </c>
      <c r="I162" s="85"/>
      <c r="J162" s="190" t="e">
        <f>J163+#REF!</f>
        <v>#REF!</v>
      </c>
      <c r="K162" s="191"/>
      <c r="L162" s="101"/>
    </row>
    <row r="163" spans="1:12">
      <c r="A163" s="88" t="s">
        <v>35</v>
      </c>
      <c r="B163" s="907" t="s">
        <v>36</v>
      </c>
      <c r="C163" s="908"/>
      <c r="D163" s="908"/>
      <c r="E163" s="908"/>
      <c r="F163" s="909"/>
      <c r="G163" s="89"/>
      <c r="H163" s="91" t="s">
        <v>13</v>
      </c>
      <c r="I163" s="92"/>
      <c r="J163" s="92">
        <f>SUM(J164:J165)</f>
        <v>6500000</v>
      </c>
      <c r="K163" s="93"/>
      <c r="L163" s="94" t="s">
        <v>27</v>
      </c>
    </row>
    <row r="164" spans="1:12">
      <c r="A164" s="95" t="s">
        <v>13</v>
      </c>
      <c r="B164" s="886" t="s">
        <v>97</v>
      </c>
      <c r="C164" s="887"/>
      <c r="D164" s="887"/>
      <c r="E164" s="887"/>
      <c r="F164" s="888"/>
      <c r="G164" s="66">
        <v>1</v>
      </c>
      <c r="H164" s="67" t="s">
        <v>29</v>
      </c>
      <c r="I164" s="68">
        <v>1500000</v>
      </c>
      <c r="J164" s="68">
        <f t="shared" si="1"/>
        <v>1500000</v>
      </c>
      <c r="K164" s="100" t="s">
        <v>30</v>
      </c>
      <c r="L164" s="101"/>
    </row>
    <row r="165" spans="1:12">
      <c r="A165" s="95" t="s">
        <v>13</v>
      </c>
      <c r="B165" s="886" t="s">
        <v>247</v>
      </c>
      <c r="C165" s="887"/>
      <c r="D165" s="887"/>
      <c r="E165" s="887"/>
      <c r="F165" s="888"/>
      <c r="G165" s="66">
        <v>1</v>
      </c>
      <c r="H165" s="67" t="s">
        <v>29</v>
      </c>
      <c r="I165" s="68">
        <v>5000000</v>
      </c>
      <c r="J165" s="68">
        <f t="shared" si="1"/>
        <v>5000000</v>
      </c>
      <c r="K165" s="100" t="s">
        <v>30</v>
      </c>
      <c r="L165" s="101"/>
    </row>
    <row r="166" spans="1:12">
      <c r="A166" s="103" t="s">
        <v>264</v>
      </c>
      <c r="B166" s="928" t="s">
        <v>265</v>
      </c>
      <c r="C166" s="929"/>
      <c r="D166" s="929"/>
      <c r="E166" s="929"/>
      <c r="F166" s="930"/>
      <c r="G166" s="104"/>
      <c r="H166" s="105" t="s">
        <v>13</v>
      </c>
      <c r="I166" s="106"/>
      <c r="J166" s="196" t="e">
        <f>J167+#REF!+#REF!</f>
        <v>#REF!</v>
      </c>
      <c r="K166" s="197"/>
      <c r="L166" s="120"/>
    </row>
    <row r="167" spans="1:12">
      <c r="A167" s="109" t="s">
        <v>35</v>
      </c>
      <c r="B167" s="916" t="s">
        <v>36</v>
      </c>
      <c r="C167" s="917"/>
      <c r="D167" s="917"/>
      <c r="E167" s="917"/>
      <c r="F167" s="918"/>
      <c r="G167" s="110"/>
      <c r="H167" s="111" t="s">
        <v>13</v>
      </c>
      <c r="I167" s="112"/>
      <c r="J167" s="112">
        <f>SUM(J168:J173)</f>
        <v>4670000</v>
      </c>
      <c r="K167" s="113"/>
      <c r="L167" s="114" t="s">
        <v>27</v>
      </c>
    </row>
    <row r="168" spans="1:12">
      <c r="A168" s="115" t="s">
        <v>13</v>
      </c>
      <c r="B168" s="886" t="s">
        <v>266</v>
      </c>
      <c r="C168" s="887"/>
      <c r="D168" s="887"/>
      <c r="E168" s="887"/>
      <c r="F168" s="888"/>
      <c r="G168" s="66">
        <v>1</v>
      </c>
      <c r="H168" s="67" t="s">
        <v>60</v>
      </c>
      <c r="I168" s="68">
        <v>300000</v>
      </c>
      <c r="J168" s="68">
        <f t="shared" si="1"/>
        <v>300000</v>
      </c>
      <c r="K168" s="119" t="s">
        <v>30</v>
      </c>
      <c r="L168" s="120"/>
    </row>
    <row r="169" spans="1:12">
      <c r="A169" s="115" t="s">
        <v>13</v>
      </c>
      <c r="B169" s="886" t="s">
        <v>267</v>
      </c>
      <c r="C169" s="887"/>
      <c r="D169" s="887"/>
      <c r="E169" s="887"/>
      <c r="F169" s="888"/>
      <c r="G169" s="66">
        <v>1</v>
      </c>
      <c r="H169" s="67" t="s">
        <v>60</v>
      </c>
      <c r="I169" s="68">
        <v>750000</v>
      </c>
      <c r="J169" s="68">
        <f t="shared" si="1"/>
        <v>750000</v>
      </c>
      <c r="K169" s="119" t="s">
        <v>30</v>
      </c>
      <c r="L169" s="120"/>
    </row>
    <row r="170" spans="1:12">
      <c r="A170" s="115" t="s">
        <v>13</v>
      </c>
      <c r="B170" s="886" t="s">
        <v>268</v>
      </c>
      <c r="C170" s="887"/>
      <c r="D170" s="887"/>
      <c r="E170" s="887"/>
      <c r="F170" s="888"/>
      <c r="G170" s="66">
        <v>1</v>
      </c>
      <c r="H170" s="67" t="s">
        <v>60</v>
      </c>
      <c r="I170" s="68">
        <v>300000</v>
      </c>
      <c r="J170" s="68">
        <f t="shared" si="1"/>
        <v>300000</v>
      </c>
      <c r="K170" s="119" t="s">
        <v>30</v>
      </c>
      <c r="L170" s="120"/>
    </row>
    <row r="171" spans="1:12">
      <c r="A171" s="115" t="s">
        <v>13</v>
      </c>
      <c r="B171" s="886" t="s">
        <v>269</v>
      </c>
      <c r="C171" s="887"/>
      <c r="D171" s="887"/>
      <c r="E171" s="887"/>
      <c r="F171" s="888"/>
      <c r="G171" s="66">
        <v>1</v>
      </c>
      <c r="H171" s="67" t="s">
        <v>60</v>
      </c>
      <c r="I171" s="68">
        <v>500000</v>
      </c>
      <c r="J171" s="68">
        <f t="shared" si="1"/>
        <v>500000</v>
      </c>
      <c r="K171" s="119" t="s">
        <v>30</v>
      </c>
      <c r="L171" s="120"/>
    </row>
    <row r="172" spans="1:12">
      <c r="A172" s="115" t="s">
        <v>13</v>
      </c>
      <c r="B172" s="886" t="s">
        <v>270</v>
      </c>
      <c r="C172" s="887"/>
      <c r="D172" s="887"/>
      <c r="E172" s="887"/>
      <c r="F172" s="888"/>
      <c r="G172" s="66">
        <v>60</v>
      </c>
      <c r="H172" s="67" t="s">
        <v>100</v>
      </c>
      <c r="I172" s="68">
        <v>36000</v>
      </c>
      <c r="J172" s="68">
        <f t="shared" si="1"/>
        <v>2160000</v>
      </c>
      <c r="K172" s="119" t="s">
        <v>30</v>
      </c>
      <c r="L172" s="120"/>
    </row>
    <row r="173" spans="1:12">
      <c r="A173" s="115" t="s">
        <v>13</v>
      </c>
      <c r="B173" s="886" t="s">
        <v>271</v>
      </c>
      <c r="C173" s="887"/>
      <c r="D173" s="887"/>
      <c r="E173" s="887"/>
      <c r="F173" s="888"/>
      <c r="G173" s="66">
        <v>60</v>
      </c>
      <c r="H173" s="67" t="s">
        <v>100</v>
      </c>
      <c r="I173" s="68">
        <v>11000</v>
      </c>
      <c r="J173" s="68">
        <f t="shared" si="1"/>
        <v>660000</v>
      </c>
      <c r="K173" s="119" t="s">
        <v>30</v>
      </c>
      <c r="L173" s="120"/>
    </row>
    <row r="174" spans="1:12">
      <c r="A174" s="81" t="s">
        <v>72</v>
      </c>
      <c r="B174" s="913" t="s">
        <v>272</v>
      </c>
      <c r="C174" s="914"/>
      <c r="D174" s="914"/>
      <c r="E174" s="914"/>
      <c r="F174" s="915"/>
      <c r="G174" s="82"/>
      <c r="H174" s="84" t="s">
        <v>13</v>
      </c>
      <c r="I174" s="85"/>
      <c r="J174" s="190" t="e">
        <f>J175+J180+#REF!+#REF!</f>
        <v>#REF!</v>
      </c>
      <c r="K174" s="191"/>
      <c r="L174" s="101"/>
    </row>
    <row r="175" spans="1:12">
      <c r="A175" s="88" t="s">
        <v>35</v>
      </c>
      <c r="B175" s="907" t="s">
        <v>36</v>
      </c>
      <c r="C175" s="908"/>
      <c r="D175" s="908"/>
      <c r="E175" s="908"/>
      <c r="F175" s="909"/>
      <c r="G175" s="89"/>
      <c r="H175" s="91" t="s">
        <v>13</v>
      </c>
      <c r="I175" s="92"/>
      <c r="J175" s="92">
        <f>SUM(J176:J179)</f>
        <v>5300000</v>
      </c>
      <c r="K175" s="93"/>
      <c r="L175" s="94" t="s">
        <v>27</v>
      </c>
    </row>
    <row r="176" spans="1:12">
      <c r="A176" s="95" t="s">
        <v>13</v>
      </c>
      <c r="B176" s="886" t="s">
        <v>266</v>
      </c>
      <c r="C176" s="887"/>
      <c r="D176" s="887"/>
      <c r="E176" s="887"/>
      <c r="F176" s="888"/>
      <c r="G176" s="66">
        <v>1</v>
      </c>
      <c r="H176" s="67" t="s">
        <v>60</v>
      </c>
      <c r="I176" s="68">
        <v>3000000</v>
      </c>
      <c r="J176" s="68">
        <f t="shared" si="1"/>
        <v>3000000</v>
      </c>
      <c r="K176" s="100" t="s">
        <v>30</v>
      </c>
      <c r="L176" s="101"/>
    </row>
    <row r="177" spans="1:12">
      <c r="A177" s="95" t="s">
        <v>13</v>
      </c>
      <c r="B177" s="886" t="s">
        <v>267</v>
      </c>
      <c r="C177" s="887"/>
      <c r="D177" s="887"/>
      <c r="E177" s="887"/>
      <c r="F177" s="888"/>
      <c r="G177" s="66">
        <v>1</v>
      </c>
      <c r="H177" s="67" t="s">
        <v>60</v>
      </c>
      <c r="I177" s="68">
        <v>1500000</v>
      </c>
      <c r="J177" s="68">
        <f t="shared" si="1"/>
        <v>1500000</v>
      </c>
      <c r="K177" s="100" t="s">
        <v>30</v>
      </c>
      <c r="L177" s="101"/>
    </row>
    <row r="178" spans="1:12">
      <c r="A178" s="95" t="s">
        <v>13</v>
      </c>
      <c r="B178" s="886" t="s">
        <v>269</v>
      </c>
      <c r="C178" s="887"/>
      <c r="D178" s="887"/>
      <c r="E178" s="887"/>
      <c r="F178" s="888"/>
      <c r="G178" s="66">
        <v>1</v>
      </c>
      <c r="H178" s="67" t="s">
        <v>60</v>
      </c>
      <c r="I178" s="68">
        <v>500000</v>
      </c>
      <c r="J178" s="68">
        <f t="shared" si="1"/>
        <v>500000</v>
      </c>
      <c r="K178" s="100" t="s">
        <v>30</v>
      </c>
      <c r="L178" s="101"/>
    </row>
    <row r="179" spans="1:12">
      <c r="A179" s="95" t="s">
        <v>13</v>
      </c>
      <c r="B179" s="886" t="s">
        <v>231</v>
      </c>
      <c r="C179" s="887"/>
      <c r="D179" s="887"/>
      <c r="E179" s="887"/>
      <c r="F179" s="888"/>
      <c r="G179" s="66">
        <v>1</v>
      </c>
      <c r="H179" s="67" t="s">
        <v>60</v>
      </c>
      <c r="I179" s="68">
        <v>300000</v>
      </c>
      <c r="J179" s="68">
        <f t="shared" si="1"/>
        <v>300000</v>
      </c>
      <c r="K179" s="100" t="s">
        <v>30</v>
      </c>
      <c r="L179" s="101"/>
    </row>
    <row r="180" spans="1:12">
      <c r="A180" s="88" t="s">
        <v>102</v>
      </c>
      <c r="B180" s="907" t="s">
        <v>103</v>
      </c>
      <c r="C180" s="908"/>
      <c r="D180" s="908"/>
      <c r="E180" s="908"/>
      <c r="F180" s="909"/>
      <c r="G180" s="89"/>
      <c r="H180" s="91" t="s">
        <v>13</v>
      </c>
      <c r="I180" s="92"/>
      <c r="J180" s="92">
        <f>SUM(J181:J182)</f>
        <v>36300000</v>
      </c>
      <c r="K180" s="93"/>
      <c r="L180" s="94" t="s">
        <v>27</v>
      </c>
    </row>
    <row r="181" spans="1:12">
      <c r="A181" s="192" t="s">
        <v>13</v>
      </c>
      <c r="B181" s="186" t="s">
        <v>217</v>
      </c>
      <c r="C181" s="937" t="s">
        <v>273</v>
      </c>
      <c r="D181" s="937"/>
      <c r="E181" s="937"/>
      <c r="F181" s="938"/>
      <c r="G181" s="187">
        <v>60</v>
      </c>
      <c r="H181" s="188" t="s">
        <v>105</v>
      </c>
      <c r="I181" s="189">
        <v>550000</v>
      </c>
      <c r="J181" s="189">
        <f t="shared" si="1"/>
        <v>33000000</v>
      </c>
      <c r="K181" s="100" t="s">
        <v>30</v>
      </c>
      <c r="L181" s="101"/>
    </row>
    <row r="182" spans="1:12">
      <c r="A182" s="192" t="s">
        <v>13</v>
      </c>
      <c r="B182" s="186" t="s">
        <v>217</v>
      </c>
      <c r="C182" s="937" t="s">
        <v>274</v>
      </c>
      <c r="D182" s="937"/>
      <c r="E182" s="937"/>
      <c r="F182" s="938"/>
      <c r="G182" s="187">
        <v>6</v>
      </c>
      <c r="H182" s="188" t="s">
        <v>105</v>
      </c>
      <c r="I182" s="189">
        <v>550000</v>
      </c>
      <c r="J182" s="189">
        <f t="shared" si="1"/>
        <v>3300000</v>
      </c>
      <c r="K182" s="100" t="s">
        <v>30</v>
      </c>
      <c r="L182" s="101"/>
    </row>
    <row r="183" spans="1:12">
      <c r="A183" s="156" t="s">
        <v>21</v>
      </c>
      <c r="B183" s="157" t="s">
        <v>203</v>
      </c>
      <c r="C183" s="176"/>
      <c r="D183" s="176"/>
      <c r="E183" s="176"/>
      <c r="F183" s="158"/>
      <c r="G183" s="157">
        <v>0</v>
      </c>
      <c r="H183" s="158" t="s">
        <v>13</v>
      </c>
      <c r="I183" s="159">
        <v>0</v>
      </c>
      <c r="J183" s="159">
        <v>1185200000</v>
      </c>
      <c r="K183" s="160"/>
      <c r="L183" s="108"/>
    </row>
    <row r="184" spans="1:12">
      <c r="A184" s="109" t="s">
        <v>195</v>
      </c>
      <c r="B184" s="110" t="s">
        <v>196</v>
      </c>
      <c r="C184" s="177"/>
      <c r="D184" s="177"/>
      <c r="E184" s="177"/>
      <c r="F184" s="111"/>
      <c r="G184" s="110">
        <v>0</v>
      </c>
      <c r="H184" s="111" t="s">
        <v>13</v>
      </c>
      <c r="I184" s="112">
        <v>0</v>
      </c>
      <c r="J184" s="112">
        <f>J185</f>
        <v>1099200000</v>
      </c>
      <c r="K184" s="113"/>
      <c r="L184" s="182" t="s">
        <v>76</v>
      </c>
    </row>
    <row r="185" spans="1:12">
      <c r="A185" s="115" t="s">
        <v>13</v>
      </c>
      <c r="B185" s="66" t="s">
        <v>278</v>
      </c>
      <c r="C185" s="97"/>
      <c r="D185" s="97"/>
      <c r="E185" s="97"/>
      <c r="F185" s="67"/>
      <c r="G185" s="66">
        <v>1</v>
      </c>
      <c r="H185" s="67" t="s">
        <v>132</v>
      </c>
      <c r="I185" s="68">
        <v>1099200000</v>
      </c>
      <c r="J185" s="68">
        <f>G185*I185</f>
        <v>1099200000</v>
      </c>
      <c r="K185" s="119" t="s">
        <v>30</v>
      </c>
      <c r="L185" s="120"/>
    </row>
    <row r="186" spans="1:12">
      <c r="A186" s="156" t="s">
        <v>40</v>
      </c>
      <c r="B186" s="922" t="s">
        <v>279</v>
      </c>
      <c r="C186" s="923"/>
      <c r="D186" s="923"/>
      <c r="E186" s="923"/>
      <c r="F186" s="924"/>
      <c r="G186" s="157"/>
      <c r="H186" s="158" t="s">
        <v>13</v>
      </c>
      <c r="I186" s="159"/>
      <c r="J186" s="183" t="e">
        <f>J187+#REF!+#REF!</f>
        <v>#REF!</v>
      </c>
      <c r="K186" s="184"/>
      <c r="L186" s="120"/>
    </row>
    <row r="187" spans="1:12">
      <c r="A187" s="109" t="s">
        <v>35</v>
      </c>
      <c r="B187" s="916" t="s">
        <v>36</v>
      </c>
      <c r="C187" s="917"/>
      <c r="D187" s="917"/>
      <c r="E187" s="917"/>
      <c r="F187" s="918"/>
      <c r="G187" s="110"/>
      <c r="H187" s="111" t="s">
        <v>13</v>
      </c>
      <c r="I187" s="112"/>
      <c r="J187" s="112">
        <f>J188</f>
        <v>24600000</v>
      </c>
      <c r="K187" s="113"/>
      <c r="L187" s="114" t="s">
        <v>27</v>
      </c>
    </row>
    <row r="188" spans="1:12">
      <c r="A188" s="115" t="s">
        <v>13</v>
      </c>
      <c r="B188" s="886" t="s">
        <v>280</v>
      </c>
      <c r="C188" s="887"/>
      <c r="D188" s="887"/>
      <c r="E188" s="887"/>
      <c r="F188" s="888"/>
      <c r="G188" s="66">
        <v>1</v>
      </c>
      <c r="H188" s="67" t="s">
        <v>60</v>
      </c>
      <c r="I188" s="68">
        <v>24600000</v>
      </c>
      <c r="J188" s="68">
        <f>G188*I188</f>
        <v>24600000</v>
      </c>
      <c r="K188" s="119" t="s">
        <v>30</v>
      </c>
      <c r="L188" s="120"/>
    </row>
    <row r="189" spans="1:12">
      <c r="A189" s="81" t="s">
        <v>63</v>
      </c>
      <c r="B189" s="913" t="s">
        <v>282</v>
      </c>
      <c r="C189" s="914"/>
      <c r="D189" s="914"/>
      <c r="E189" s="914"/>
      <c r="F189" s="915"/>
      <c r="G189" s="82"/>
      <c r="H189" s="84" t="s">
        <v>13</v>
      </c>
      <c r="I189" s="85"/>
      <c r="J189" s="190" t="e">
        <f>J190+#REF!</f>
        <v>#REF!</v>
      </c>
      <c r="K189" s="191"/>
      <c r="L189" s="101"/>
    </row>
    <row r="190" spans="1:12">
      <c r="A190" s="88" t="s">
        <v>35</v>
      </c>
      <c r="B190" s="898" t="s">
        <v>36</v>
      </c>
      <c r="C190" s="899"/>
      <c r="D190" s="899"/>
      <c r="E190" s="899"/>
      <c r="F190" s="900"/>
      <c r="G190" s="60"/>
      <c r="H190" s="61" t="s">
        <v>13</v>
      </c>
      <c r="I190" s="62"/>
      <c r="J190" s="62">
        <f>J191</f>
        <v>90000000</v>
      </c>
      <c r="K190" s="63"/>
      <c r="L190" s="64" t="s">
        <v>27</v>
      </c>
    </row>
    <row r="191" spans="1:12">
      <c r="A191" s="95" t="s">
        <v>13</v>
      </c>
      <c r="B191" s="886" t="s">
        <v>283</v>
      </c>
      <c r="C191" s="887"/>
      <c r="D191" s="887"/>
      <c r="E191" s="887"/>
      <c r="F191" s="888"/>
      <c r="G191" s="66">
        <v>9000</v>
      </c>
      <c r="H191" s="67" t="s">
        <v>109</v>
      </c>
      <c r="I191" s="68">
        <v>10000</v>
      </c>
      <c r="J191" s="68">
        <f>G191*I191</f>
        <v>90000000</v>
      </c>
      <c r="K191" s="69" t="s">
        <v>30</v>
      </c>
      <c r="L191" s="70"/>
    </row>
    <row r="192" spans="1:12">
      <c r="A192" s="81" t="s">
        <v>66</v>
      </c>
      <c r="B192" s="913" t="s">
        <v>284</v>
      </c>
      <c r="C192" s="914"/>
      <c r="D192" s="914"/>
      <c r="E192" s="914"/>
      <c r="F192" s="915"/>
      <c r="G192" s="82"/>
      <c r="H192" s="84" t="s">
        <v>13</v>
      </c>
      <c r="I192" s="85"/>
      <c r="J192" s="190" t="e">
        <f>J193+#REF!+#REF!</f>
        <v>#REF!</v>
      </c>
      <c r="K192" s="191"/>
      <c r="L192" s="101"/>
    </row>
    <row r="193" spans="1:12">
      <c r="A193" s="88" t="s">
        <v>35</v>
      </c>
      <c r="B193" s="907" t="s">
        <v>36</v>
      </c>
      <c r="C193" s="908"/>
      <c r="D193" s="908"/>
      <c r="E193" s="908"/>
      <c r="F193" s="909"/>
      <c r="G193" s="89"/>
      <c r="H193" s="91" t="s">
        <v>13</v>
      </c>
      <c r="I193" s="92"/>
      <c r="J193" s="92">
        <f>J194</f>
        <v>6350000</v>
      </c>
      <c r="K193" s="93"/>
      <c r="L193" s="94" t="s">
        <v>27</v>
      </c>
    </row>
    <row r="194" spans="1:12">
      <c r="A194" s="95" t="s">
        <v>13</v>
      </c>
      <c r="B194" s="886" t="s">
        <v>280</v>
      </c>
      <c r="C194" s="887"/>
      <c r="D194" s="887"/>
      <c r="E194" s="887"/>
      <c r="F194" s="888"/>
      <c r="G194" s="66">
        <v>1</v>
      </c>
      <c r="H194" s="67" t="s">
        <v>60</v>
      </c>
      <c r="I194" s="68">
        <v>6350000</v>
      </c>
      <c r="J194" s="68">
        <f>G194*I194</f>
        <v>6350000</v>
      </c>
      <c r="K194" s="100" t="s">
        <v>30</v>
      </c>
      <c r="L194" s="101"/>
    </row>
    <row r="195" spans="1:12" ht="27" customHeight="1">
      <c r="A195" s="103" t="s">
        <v>180</v>
      </c>
      <c r="B195" s="928" t="s">
        <v>288</v>
      </c>
      <c r="C195" s="929"/>
      <c r="D195" s="929"/>
      <c r="E195" s="929"/>
      <c r="F195" s="930"/>
      <c r="G195" s="104"/>
      <c r="H195" s="105" t="s">
        <v>13</v>
      </c>
      <c r="I195" s="106"/>
      <c r="J195" s="196" t="e">
        <f>J196+#REF!+J198+#REF!</f>
        <v>#REF!</v>
      </c>
      <c r="K195" s="197"/>
      <c r="L195" s="120"/>
    </row>
    <row r="196" spans="1:12">
      <c r="A196" s="109" t="s">
        <v>35</v>
      </c>
      <c r="B196" s="916" t="s">
        <v>36</v>
      </c>
      <c r="C196" s="917"/>
      <c r="D196" s="917"/>
      <c r="E196" s="917"/>
      <c r="F196" s="918"/>
      <c r="G196" s="110"/>
      <c r="H196" s="111" t="s">
        <v>13</v>
      </c>
      <c r="I196" s="112"/>
      <c r="J196" s="112">
        <f>J197</f>
        <v>6350000</v>
      </c>
      <c r="K196" s="113"/>
      <c r="L196" s="114" t="s">
        <v>27</v>
      </c>
    </row>
    <row r="197" spans="1:12">
      <c r="A197" s="115" t="s">
        <v>13</v>
      </c>
      <c r="B197" s="886" t="s">
        <v>280</v>
      </c>
      <c r="C197" s="887"/>
      <c r="D197" s="887"/>
      <c r="E197" s="887"/>
      <c r="F197" s="888"/>
      <c r="G197" s="66">
        <v>1</v>
      </c>
      <c r="H197" s="67" t="s">
        <v>60</v>
      </c>
      <c r="I197" s="68">
        <v>6350000</v>
      </c>
      <c r="J197" s="68">
        <f>G197*I197</f>
        <v>6350000</v>
      </c>
      <c r="K197" s="119" t="s">
        <v>30</v>
      </c>
      <c r="L197" s="120"/>
    </row>
    <row r="198" spans="1:12">
      <c r="A198" s="109" t="s">
        <v>102</v>
      </c>
      <c r="B198" s="916" t="s">
        <v>103</v>
      </c>
      <c r="C198" s="917"/>
      <c r="D198" s="917"/>
      <c r="E198" s="917"/>
      <c r="F198" s="918"/>
      <c r="G198" s="110"/>
      <c r="H198" s="111" t="s">
        <v>13</v>
      </c>
      <c r="I198" s="112"/>
      <c r="J198" s="112">
        <f>J199</f>
        <v>15082000</v>
      </c>
      <c r="K198" s="113"/>
      <c r="L198" s="114" t="s">
        <v>27</v>
      </c>
    </row>
    <row r="199" spans="1:12">
      <c r="A199" s="115" t="s">
        <v>13</v>
      </c>
      <c r="B199" s="886" t="s">
        <v>289</v>
      </c>
      <c r="C199" s="887"/>
      <c r="D199" s="887"/>
      <c r="E199" s="887"/>
      <c r="F199" s="888"/>
      <c r="G199" s="66">
        <v>1</v>
      </c>
      <c r="H199" s="67" t="s">
        <v>60</v>
      </c>
      <c r="I199" s="68">
        <v>15082000</v>
      </c>
      <c r="J199" s="68">
        <f>G199*I199</f>
        <v>15082000</v>
      </c>
      <c r="K199" s="119" t="s">
        <v>30</v>
      </c>
      <c r="L199" s="120"/>
    </row>
    <row r="200" spans="1:12" ht="29.25" customHeight="1">
      <c r="A200" s="81" t="s">
        <v>255</v>
      </c>
      <c r="B200" s="913" t="s">
        <v>290</v>
      </c>
      <c r="C200" s="914"/>
      <c r="D200" s="914"/>
      <c r="E200" s="914"/>
      <c r="F200" s="915"/>
      <c r="G200" s="82"/>
      <c r="H200" s="84" t="s">
        <v>13</v>
      </c>
      <c r="I200" s="85"/>
      <c r="J200" s="190" t="e">
        <f>J201+#REF!+#REF!</f>
        <v>#REF!</v>
      </c>
      <c r="K200" s="191"/>
      <c r="L200" s="101"/>
    </row>
    <row r="201" spans="1:12">
      <c r="A201" s="88" t="s">
        <v>35</v>
      </c>
      <c r="B201" s="907" t="s">
        <v>36</v>
      </c>
      <c r="C201" s="908"/>
      <c r="D201" s="908"/>
      <c r="E201" s="908"/>
      <c r="F201" s="909"/>
      <c r="G201" s="89"/>
      <c r="H201" s="91" t="s">
        <v>13</v>
      </c>
      <c r="I201" s="92"/>
      <c r="J201" s="92">
        <f>J202</f>
        <v>6350000</v>
      </c>
      <c r="K201" s="93"/>
      <c r="L201" s="94" t="s">
        <v>27</v>
      </c>
    </row>
    <row r="202" spans="1:12">
      <c r="A202" s="95" t="s">
        <v>13</v>
      </c>
      <c r="B202" s="886" t="s">
        <v>280</v>
      </c>
      <c r="C202" s="887"/>
      <c r="D202" s="887"/>
      <c r="E202" s="887"/>
      <c r="F202" s="888"/>
      <c r="G202" s="66">
        <v>1</v>
      </c>
      <c r="H202" s="67" t="s">
        <v>60</v>
      </c>
      <c r="I202" s="68">
        <v>6350000</v>
      </c>
      <c r="J202" s="68">
        <f>G202*I202</f>
        <v>6350000</v>
      </c>
      <c r="K202" s="100" t="s">
        <v>30</v>
      </c>
      <c r="L202" s="101"/>
    </row>
    <row r="203" spans="1:12" ht="27" customHeight="1">
      <c r="A203" s="81" t="s">
        <v>291</v>
      </c>
      <c r="B203" s="913" t="s">
        <v>292</v>
      </c>
      <c r="C203" s="914"/>
      <c r="D203" s="914"/>
      <c r="E203" s="914"/>
      <c r="F203" s="915"/>
      <c r="G203" s="82"/>
      <c r="H203" s="84" t="s">
        <v>13</v>
      </c>
      <c r="I203" s="85"/>
      <c r="J203" s="190" t="e">
        <f>J204+#REF!+#REF!</f>
        <v>#REF!</v>
      </c>
      <c r="K203" s="191"/>
      <c r="L203" s="101"/>
    </row>
    <row r="204" spans="1:12">
      <c r="A204" s="88" t="s">
        <v>35</v>
      </c>
      <c r="B204" s="907" t="s">
        <v>36</v>
      </c>
      <c r="C204" s="908"/>
      <c r="D204" s="908"/>
      <c r="E204" s="908"/>
      <c r="F204" s="909"/>
      <c r="G204" s="89"/>
      <c r="H204" s="91" t="s">
        <v>13</v>
      </c>
      <c r="I204" s="92"/>
      <c r="J204" s="92">
        <f>J205</f>
        <v>6350000</v>
      </c>
      <c r="K204" s="93"/>
      <c r="L204" s="94" t="s">
        <v>27</v>
      </c>
    </row>
    <row r="205" spans="1:12">
      <c r="A205" s="95" t="s">
        <v>13</v>
      </c>
      <c r="B205" s="886" t="s">
        <v>280</v>
      </c>
      <c r="C205" s="887"/>
      <c r="D205" s="887"/>
      <c r="E205" s="887"/>
      <c r="F205" s="888"/>
      <c r="G205" s="66">
        <v>1</v>
      </c>
      <c r="H205" s="67" t="s">
        <v>60</v>
      </c>
      <c r="I205" s="68">
        <v>6350000</v>
      </c>
      <c r="J205" s="68">
        <f>G205*I205</f>
        <v>6350000</v>
      </c>
      <c r="K205" s="100" t="s">
        <v>30</v>
      </c>
      <c r="L205" s="101"/>
    </row>
    <row r="206" spans="1:12">
      <c r="A206" s="74" t="s">
        <v>296</v>
      </c>
      <c r="B206" s="75" t="s">
        <v>297</v>
      </c>
      <c r="C206" s="76"/>
      <c r="D206" s="76"/>
      <c r="E206" s="76"/>
      <c r="F206" s="77"/>
      <c r="G206" s="75">
        <v>0</v>
      </c>
      <c r="H206" s="77" t="s">
        <v>13</v>
      </c>
      <c r="I206" s="78">
        <v>0</v>
      </c>
      <c r="J206" s="78" t="e">
        <f>J207+J214</f>
        <v>#REF!</v>
      </c>
      <c r="K206" s="79"/>
      <c r="L206" s="80"/>
    </row>
    <row r="207" spans="1:12">
      <c r="A207" s="81" t="s">
        <v>21</v>
      </c>
      <c r="B207" s="82" t="s">
        <v>203</v>
      </c>
      <c r="C207" s="83"/>
      <c r="D207" s="83"/>
      <c r="E207" s="83"/>
      <c r="F207" s="84"/>
      <c r="G207" s="82">
        <v>0</v>
      </c>
      <c r="H207" s="84" t="s">
        <v>13</v>
      </c>
      <c r="I207" s="85">
        <v>0</v>
      </c>
      <c r="J207" s="85" t="e">
        <f>J208+J210+#REF!+J212</f>
        <v>#REF!</v>
      </c>
      <c r="K207" s="86"/>
      <c r="L207" s="87"/>
    </row>
    <row r="208" spans="1:12">
      <c r="A208" s="88" t="s">
        <v>204</v>
      </c>
      <c r="B208" s="89" t="s">
        <v>205</v>
      </c>
      <c r="C208" s="90"/>
      <c r="D208" s="90"/>
      <c r="E208" s="90"/>
      <c r="F208" s="91"/>
      <c r="G208" s="89">
        <v>0</v>
      </c>
      <c r="H208" s="91" t="s">
        <v>13</v>
      </c>
      <c r="I208" s="92">
        <v>0</v>
      </c>
      <c r="J208" s="92">
        <f>J209</f>
        <v>777300000</v>
      </c>
      <c r="K208" s="93"/>
      <c r="L208" s="198" t="s">
        <v>76</v>
      </c>
    </row>
    <row r="209" spans="1:12">
      <c r="A209" s="95" t="s">
        <v>13</v>
      </c>
      <c r="B209" s="66" t="s">
        <v>298</v>
      </c>
      <c r="C209" s="97"/>
      <c r="D209" s="97"/>
      <c r="E209" s="97"/>
      <c r="F209" s="67"/>
      <c r="G209" s="66">
        <v>1</v>
      </c>
      <c r="H209" s="67" t="s">
        <v>132</v>
      </c>
      <c r="I209" s="68">
        <v>777300000</v>
      </c>
      <c r="J209" s="68">
        <f>G209*I209</f>
        <v>777300000</v>
      </c>
      <c r="K209" s="100" t="s">
        <v>30</v>
      </c>
      <c r="L209" s="101"/>
    </row>
    <row r="210" spans="1:12">
      <c r="A210" s="88" t="s">
        <v>207</v>
      </c>
      <c r="B210" s="89" t="s">
        <v>208</v>
      </c>
      <c r="C210" s="90"/>
      <c r="D210" s="90"/>
      <c r="E210" s="90"/>
      <c r="F210" s="91"/>
      <c r="G210" s="89">
        <v>0</v>
      </c>
      <c r="H210" s="91" t="s">
        <v>13</v>
      </c>
      <c r="I210" s="92">
        <v>0</v>
      </c>
      <c r="J210" s="92">
        <f>J211</f>
        <v>10000000</v>
      </c>
      <c r="K210" s="93"/>
      <c r="L210" s="198" t="s">
        <v>76</v>
      </c>
    </row>
    <row r="211" spans="1:12">
      <c r="A211" s="95" t="s">
        <v>13</v>
      </c>
      <c r="B211" s="66" t="s">
        <v>299</v>
      </c>
      <c r="C211" s="97"/>
      <c r="D211" s="97"/>
      <c r="E211" s="97"/>
      <c r="F211" s="67"/>
      <c r="G211" s="66">
        <v>1</v>
      </c>
      <c r="H211" s="67" t="s">
        <v>132</v>
      </c>
      <c r="I211" s="68">
        <v>10000000</v>
      </c>
      <c r="J211" s="68">
        <f>G211*I211</f>
        <v>10000000</v>
      </c>
      <c r="K211" s="100" t="s">
        <v>30</v>
      </c>
      <c r="L211" s="101"/>
    </row>
    <row r="212" spans="1:12">
      <c r="A212" s="88" t="s">
        <v>195</v>
      </c>
      <c r="B212" s="89" t="s">
        <v>196</v>
      </c>
      <c r="C212" s="90"/>
      <c r="D212" s="90"/>
      <c r="E212" s="90"/>
      <c r="F212" s="91"/>
      <c r="G212" s="89">
        <v>0</v>
      </c>
      <c r="H212" s="91" t="s">
        <v>13</v>
      </c>
      <c r="I212" s="92">
        <v>0</v>
      </c>
      <c r="J212" s="92">
        <f>J213</f>
        <v>793755000</v>
      </c>
      <c r="K212" s="93"/>
      <c r="L212" s="198" t="s">
        <v>76</v>
      </c>
    </row>
    <row r="213" spans="1:12">
      <c r="A213" s="95" t="s">
        <v>13</v>
      </c>
      <c r="B213" s="66" t="s">
        <v>301</v>
      </c>
      <c r="C213" s="97"/>
      <c r="D213" s="97"/>
      <c r="E213" s="97"/>
      <c r="F213" s="67"/>
      <c r="G213" s="66">
        <v>1</v>
      </c>
      <c r="H213" s="67" t="s">
        <v>132</v>
      </c>
      <c r="I213" s="68">
        <v>793755000</v>
      </c>
      <c r="J213" s="68">
        <f>G213*I213</f>
        <v>793755000</v>
      </c>
      <c r="K213" s="173" t="s">
        <v>30</v>
      </c>
      <c r="L213" s="19"/>
    </row>
    <row r="214" spans="1:12" ht="29.25" customHeight="1">
      <c r="A214" s="156" t="s">
        <v>40</v>
      </c>
      <c r="B214" s="922" t="s">
        <v>302</v>
      </c>
      <c r="C214" s="923"/>
      <c r="D214" s="923"/>
      <c r="E214" s="923"/>
      <c r="F214" s="924"/>
      <c r="G214" s="157"/>
      <c r="H214" s="158" t="s">
        <v>13</v>
      </c>
      <c r="I214" s="159"/>
      <c r="J214" s="183" t="e">
        <f>J215+#REF!+#REF!</f>
        <v>#REF!</v>
      </c>
      <c r="K214" s="184"/>
      <c r="L214" s="120"/>
    </row>
    <row r="215" spans="1:12">
      <c r="A215" s="109" t="s">
        <v>35</v>
      </c>
      <c r="B215" s="916" t="s">
        <v>36</v>
      </c>
      <c r="C215" s="917"/>
      <c r="D215" s="917"/>
      <c r="E215" s="917"/>
      <c r="F215" s="918"/>
      <c r="G215" s="110"/>
      <c r="H215" s="111" t="s">
        <v>13</v>
      </c>
      <c r="I215" s="112"/>
      <c r="J215" s="112">
        <f>J216</f>
        <v>75537000</v>
      </c>
      <c r="K215" s="113"/>
      <c r="L215" s="114" t="s">
        <v>27</v>
      </c>
    </row>
    <row r="216" spans="1:12">
      <c r="A216" s="115" t="s">
        <v>13</v>
      </c>
      <c r="B216" s="886" t="s">
        <v>303</v>
      </c>
      <c r="C216" s="887"/>
      <c r="D216" s="887"/>
      <c r="E216" s="887"/>
      <c r="F216" s="888"/>
      <c r="G216" s="66">
        <v>1</v>
      </c>
      <c r="H216" s="67" t="s">
        <v>132</v>
      </c>
      <c r="I216" s="68">
        <v>75537000</v>
      </c>
      <c r="J216" s="68">
        <f>G216*I216</f>
        <v>75537000</v>
      </c>
      <c r="K216" s="119" t="s">
        <v>30</v>
      </c>
      <c r="L216" s="120"/>
    </row>
    <row r="217" spans="1:12" ht="28.5" customHeight="1">
      <c r="A217" s="74" t="s">
        <v>305</v>
      </c>
      <c r="B217" s="931" t="s">
        <v>306</v>
      </c>
      <c r="C217" s="932"/>
      <c r="D217" s="932"/>
      <c r="E217" s="932"/>
      <c r="F217" s="933"/>
      <c r="G217" s="75"/>
      <c r="H217" s="77" t="s">
        <v>13</v>
      </c>
      <c r="I217" s="78"/>
      <c r="J217" s="78" t="e">
        <f>J218+J221+#REF!+J224+J227</f>
        <v>#REF!</v>
      </c>
      <c r="K217" s="79"/>
      <c r="L217" s="80"/>
    </row>
    <row r="218" spans="1:12">
      <c r="A218" s="81" t="s">
        <v>21</v>
      </c>
      <c r="B218" s="913" t="s">
        <v>307</v>
      </c>
      <c r="C218" s="914"/>
      <c r="D218" s="914"/>
      <c r="E218" s="914"/>
      <c r="F218" s="915"/>
      <c r="G218" s="82"/>
      <c r="H218" s="84" t="s">
        <v>13</v>
      </c>
      <c r="I218" s="85"/>
      <c r="J218" s="190" t="e">
        <f>J219+#REF!+#REF!</f>
        <v>#REF!</v>
      </c>
      <c r="K218" s="191"/>
      <c r="L218" s="101"/>
    </row>
    <row r="219" spans="1:12">
      <c r="A219" s="88" t="s">
        <v>35</v>
      </c>
      <c r="B219" s="907" t="s">
        <v>36</v>
      </c>
      <c r="C219" s="908"/>
      <c r="D219" s="908"/>
      <c r="E219" s="908"/>
      <c r="F219" s="909"/>
      <c r="G219" s="89"/>
      <c r="H219" s="91" t="s">
        <v>13</v>
      </c>
      <c r="I219" s="92"/>
      <c r="J219" s="92">
        <f>J220</f>
        <v>6300000</v>
      </c>
      <c r="K219" s="93"/>
      <c r="L219" s="94" t="s">
        <v>27</v>
      </c>
    </row>
    <row r="220" spans="1:12">
      <c r="A220" s="95" t="s">
        <v>13</v>
      </c>
      <c r="B220" s="886" t="s">
        <v>308</v>
      </c>
      <c r="C220" s="887"/>
      <c r="D220" s="887"/>
      <c r="E220" s="887"/>
      <c r="F220" s="888"/>
      <c r="G220" s="66">
        <v>1</v>
      </c>
      <c r="H220" s="67" t="s">
        <v>29</v>
      </c>
      <c r="I220" s="68">
        <v>6300000</v>
      </c>
      <c r="J220" s="68">
        <f>G220*I220</f>
        <v>6300000</v>
      </c>
      <c r="K220" s="100" t="s">
        <v>30</v>
      </c>
      <c r="L220" s="101"/>
    </row>
    <row r="221" spans="1:12">
      <c r="A221" s="156" t="s">
        <v>40</v>
      </c>
      <c r="B221" s="922" t="s">
        <v>310</v>
      </c>
      <c r="C221" s="923"/>
      <c r="D221" s="923"/>
      <c r="E221" s="923"/>
      <c r="F221" s="924"/>
      <c r="G221" s="157"/>
      <c r="H221" s="158" t="s">
        <v>13</v>
      </c>
      <c r="I221" s="159"/>
      <c r="J221" s="183" t="e">
        <f>J222+#REF!+#REF!+#REF!</f>
        <v>#REF!</v>
      </c>
      <c r="K221" s="184"/>
      <c r="L221" s="120"/>
    </row>
    <row r="222" spans="1:12">
      <c r="A222" s="109" t="s">
        <v>35</v>
      </c>
      <c r="B222" s="916" t="s">
        <v>36</v>
      </c>
      <c r="C222" s="917"/>
      <c r="D222" s="917"/>
      <c r="E222" s="917"/>
      <c r="F222" s="918"/>
      <c r="G222" s="110"/>
      <c r="H222" s="111" t="s">
        <v>13</v>
      </c>
      <c r="I222" s="112"/>
      <c r="J222" s="112">
        <f>J223</f>
        <v>1920000</v>
      </c>
      <c r="K222" s="113"/>
      <c r="L222" s="114" t="s">
        <v>27</v>
      </c>
    </row>
    <row r="223" spans="1:12">
      <c r="A223" s="115" t="s">
        <v>13</v>
      </c>
      <c r="B223" s="886" t="s">
        <v>308</v>
      </c>
      <c r="C223" s="887"/>
      <c r="D223" s="887"/>
      <c r="E223" s="887"/>
      <c r="F223" s="888"/>
      <c r="G223" s="66">
        <v>1</v>
      </c>
      <c r="H223" s="67" t="s">
        <v>29</v>
      </c>
      <c r="I223" s="68">
        <v>1920000</v>
      </c>
      <c r="J223" s="68">
        <f>G223*I223</f>
        <v>1920000</v>
      </c>
      <c r="K223" s="119" t="s">
        <v>30</v>
      </c>
      <c r="L223" s="120"/>
    </row>
    <row r="224" spans="1:12">
      <c r="A224" s="156" t="s">
        <v>66</v>
      </c>
      <c r="B224" s="922" t="s">
        <v>313</v>
      </c>
      <c r="C224" s="923"/>
      <c r="D224" s="923"/>
      <c r="E224" s="923"/>
      <c r="F224" s="924"/>
      <c r="G224" s="157"/>
      <c r="H224" s="158" t="s">
        <v>13</v>
      </c>
      <c r="I224" s="159"/>
      <c r="J224" s="183" t="e">
        <f>J225+#REF!+#REF!</f>
        <v>#REF!</v>
      </c>
      <c r="K224" s="184"/>
      <c r="L224" s="120"/>
    </row>
    <row r="225" spans="1:12">
      <c r="A225" s="109" t="s">
        <v>35</v>
      </c>
      <c r="B225" s="916" t="s">
        <v>36</v>
      </c>
      <c r="C225" s="917"/>
      <c r="D225" s="917"/>
      <c r="E225" s="917"/>
      <c r="F225" s="918"/>
      <c r="G225" s="110"/>
      <c r="H225" s="111" t="s">
        <v>13</v>
      </c>
      <c r="I225" s="112"/>
      <c r="J225" s="112">
        <f>J226</f>
        <v>1720000</v>
      </c>
      <c r="K225" s="113"/>
      <c r="L225" s="114" t="s">
        <v>27</v>
      </c>
    </row>
    <row r="226" spans="1:12">
      <c r="A226" s="115" t="s">
        <v>13</v>
      </c>
      <c r="B226" s="886" t="s">
        <v>308</v>
      </c>
      <c r="C226" s="887"/>
      <c r="D226" s="887"/>
      <c r="E226" s="887"/>
      <c r="F226" s="888"/>
      <c r="G226" s="66">
        <v>2</v>
      </c>
      <c r="H226" s="67" t="s">
        <v>60</v>
      </c>
      <c r="I226" s="68">
        <v>860000</v>
      </c>
      <c r="J226" s="68">
        <f>G226*I226</f>
        <v>1720000</v>
      </c>
      <c r="K226" s="119" t="s">
        <v>30</v>
      </c>
      <c r="L226" s="120"/>
    </row>
    <row r="227" spans="1:12">
      <c r="A227" s="156" t="s">
        <v>106</v>
      </c>
      <c r="B227" s="922" t="s">
        <v>314</v>
      </c>
      <c r="C227" s="923"/>
      <c r="D227" s="923"/>
      <c r="E227" s="923"/>
      <c r="F227" s="924"/>
      <c r="G227" s="157"/>
      <c r="H227" s="158" t="s">
        <v>13</v>
      </c>
      <c r="I227" s="159"/>
      <c r="J227" s="183">
        <f>J228</f>
        <v>125000000</v>
      </c>
      <c r="K227" s="184"/>
      <c r="L227" s="120"/>
    </row>
    <row r="228" spans="1:12">
      <c r="A228" s="109" t="s">
        <v>35</v>
      </c>
      <c r="B228" s="916" t="s">
        <v>36</v>
      </c>
      <c r="C228" s="917"/>
      <c r="D228" s="917"/>
      <c r="E228" s="917"/>
      <c r="F228" s="918"/>
      <c r="G228" s="110"/>
      <c r="H228" s="111" t="s">
        <v>13</v>
      </c>
      <c r="I228" s="112"/>
      <c r="J228" s="112">
        <f>J229</f>
        <v>125000000</v>
      </c>
      <c r="K228" s="113"/>
      <c r="L228" s="114" t="s">
        <v>27</v>
      </c>
    </row>
    <row r="229" spans="1:12" ht="16.5" customHeight="1">
      <c r="A229" s="115" t="s">
        <v>13</v>
      </c>
      <c r="B229" s="886" t="s">
        <v>315</v>
      </c>
      <c r="C229" s="887"/>
      <c r="D229" s="887"/>
      <c r="E229" s="887"/>
      <c r="F229" s="888"/>
      <c r="G229" s="66">
        <v>1</v>
      </c>
      <c r="H229" s="67" t="s">
        <v>29</v>
      </c>
      <c r="I229" s="68">
        <v>125000000</v>
      </c>
      <c r="J229" s="68">
        <f>G229*I229</f>
        <v>125000000</v>
      </c>
      <c r="K229" s="119" t="s">
        <v>30</v>
      </c>
      <c r="L229" s="120"/>
    </row>
    <row r="230" spans="1:12">
      <c r="A230" s="74" t="s">
        <v>316</v>
      </c>
      <c r="B230" s="931" t="s">
        <v>317</v>
      </c>
      <c r="C230" s="932"/>
      <c r="D230" s="932"/>
      <c r="E230" s="932"/>
      <c r="F230" s="933"/>
      <c r="G230" s="75"/>
      <c r="H230" s="77" t="s">
        <v>13</v>
      </c>
      <c r="I230" s="78"/>
      <c r="J230" s="78" t="e">
        <f>J231</f>
        <v>#REF!</v>
      </c>
      <c r="K230" s="79"/>
      <c r="L230" s="101"/>
    </row>
    <row r="231" spans="1:12">
      <c r="A231" s="121" t="s">
        <v>21</v>
      </c>
      <c r="B231" s="934" t="s">
        <v>318</v>
      </c>
      <c r="C231" s="935"/>
      <c r="D231" s="935"/>
      <c r="E231" s="935"/>
      <c r="F231" s="936"/>
      <c r="G231" s="122"/>
      <c r="H231" s="123" t="s">
        <v>13</v>
      </c>
      <c r="I231" s="124"/>
      <c r="J231" s="194" t="e">
        <f>J232+#REF!+#REF!</f>
        <v>#REF!</v>
      </c>
      <c r="K231" s="195"/>
      <c r="L231" s="101"/>
    </row>
    <row r="232" spans="1:12">
      <c r="A232" s="88" t="s">
        <v>35</v>
      </c>
      <c r="B232" s="907" t="s">
        <v>36</v>
      </c>
      <c r="C232" s="908"/>
      <c r="D232" s="908"/>
      <c r="E232" s="908"/>
      <c r="F232" s="909"/>
      <c r="G232" s="89"/>
      <c r="H232" s="91" t="s">
        <v>13</v>
      </c>
      <c r="I232" s="92"/>
      <c r="J232" s="92">
        <f>J233</f>
        <v>151420000</v>
      </c>
      <c r="K232" s="93"/>
      <c r="L232" s="94" t="s">
        <v>27</v>
      </c>
    </row>
    <row r="233" spans="1:12">
      <c r="A233" s="95" t="s">
        <v>13</v>
      </c>
      <c r="B233" s="886" t="s">
        <v>319</v>
      </c>
      <c r="C233" s="887"/>
      <c r="D233" s="887"/>
      <c r="E233" s="887"/>
      <c r="F233" s="888"/>
      <c r="G233" s="66">
        <v>1</v>
      </c>
      <c r="H233" s="67" t="s">
        <v>29</v>
      </c>
      <c r="I233" s="68">
        <v>151420000</v>
      </c>
      <c r="J233" s="68">
        <f>G233*I233</f>
        <v>151420000</v>
      </c>
      <c r="K233" s="100" t="s">
        <v>30</v>
      </c>
      <c r="L233" s="101"/>
    </row>
    <row r="234" spans="1:12">
      <c r="A234" s="151" t="s">
        <v>320</v>
      </c>
      <c r="B234" s="925" t="s">
        <v>321</v>
      </c>
      <c r="C234" s="926"/>
      <c r="D234" s="926"/>
      <c r="E234" s="926"/>
      <c r="F234" s="927"/>
      <c r="G234" s="152"/>
      <c r="H234" s="153" t="s">
        <v>13</v>
      </c>
      <c r="I234" s="154"/>
      <c r="J234" s="154" t="e">
        <f>J235+J240+J243+J246+J250+J253</f>
        <v>#REF!</v>
      </c>
      <c r="K234" s="155"/>
      <c r="L234" s="120"/>
    </row>
    <row r="235" spans="1:12">
      <c r="A235" s="103" t="s">
        <v>21</v>
      </c>
      <c r="B235" s="928" t="s">
        <v>322</v>
      </c>
      <c r="C235" s="929"/>
      <c r="D235" s="929"/>
      <c r="E235" s="929"/>
      <c r="F235" s="930"/>
      <c r="G235" s="104"/>
      <c r="H235" s="105" t="s">
        <v>13</v>
      </c>
      <c r="I235" s="106"/>
      <c r="J235" s="196">
        <f>J236+J238</f>
        <v>22000000</v>
      </c>
      <c r="K235" s="197"/>
      <c r="L235" s="120"/>
    </row>
    <row r="236" spans="1:12">
      <c r="A236" s="109" t="s">
        <v>35</v>
      </c>
      <c r="B236" s="916" t="s">
        <v>36</v>
      </c>
      <c r="C236" s="917"/>
      <c r="D236" s="917"/>
      <c r="E236" s="917"/>
      <c r="F236" s="918"/>
      <c r="G236" s="110"/>
      <c r="H236" s="111" t="s">
        <v>13</v>
      </c>
      <c r="I236" s="112"/>
      <c r="J236" s="112">
        <f>J237</f>
        <v>12000000</v>
      </c>
      <c r="K236" s="113"/>
      <c r="L236" s="114" t="s">
        <v>27</v>
      </c>
    </row>
    <row r="237" spans="1:12">
      <c r="A237" s="115" t="s">
        <v>13</v>
      </c>
      <c r="B237" s="886" t="s">
        <v>323</v>
      </c>
      <c r="C237" s="887"/>
      <c r="D237" s="887"/>
      <c r="E237" s="887"/>
      <c r="F237" s="888"/>
      <c r="G237" s="66">
        <v>1</v>
      </c>
      <c r="H237" s="67" t="s">
        <v>132</v>
      </c>
      <c r="I237" s="68">
        <v>12000000</v>
      </c>
      <c r="J237" s="68">
        <f>G237*I237</f>
        <v>12000000</v>
      </c>
      <c r="K237" s="119" t="s">
        <v>30</v>
      </c>
      <c r="L237" s="120"/>
    </row>
    <row r="238" spans="1:12">
      <c r="A238" s="109" t="s">
        <v>88</v>
      </c>
      <c r="B238" s="916" t="s">
        <v>89</v>
      </c>
      <c r="C238" s="917"/>
      <c r="D238" s="917"/>
      <c r="E238" s="917"/>
      <c r="F238" s="918"/>
      <c r="G238" s="110"/>
      <c r="H238" s="111" t="s">
        <v>13</v>
      </c>
      <c r="I238" s="112"/>
      <c r="J238" s="112">
        <f>J239</f>
        <v>10000000</v>
      </c>
      <c r="K238" s="113"/>
      <c r="L238" s="114" t="s">
        <v>27</v>
      </c>
    </row>
    <row r="239" spans="1:12">
      <c r="A239" s="115" t="s">
        <v>13</v>
      </c>
      <c r="B239" s="886" t="s">
        <v>324</v>
      </c>
      <c r="C239" s="887"/>
      <c r="D239" s="887"/>
      <c r="E239" s="887"/>
      <c r="F239" s="888"/>
      <c r="G239" s="66">
        <v>1</v>
      </c>
      <c r="H239" s="67" t="s">
        <v>132</v>
      </c>
      <c r="I239" s="68">
        <v>10000000</v>
      </c>
      <c r="J239" s="68">
        <f>G239*I239</f>
        <v>10000000</v>
      </c>
      <c r="K239" s="119" t="s">
        <v>30</v>
      </c>
      <c r="L239" s="120"/>
    </row>
    <row r="240" spans="1:12">
      <c r="A240" s="156" t="s">
        <v>40</v>
      </c>
      <c r="B240" s="922" t="s">
        <v>325</v>
      </c>
      <c r="C240" s="923"/>
      <c r="D240" s="923"/>
      <c r="E240" s="923"/>
      <c r="F240" s="924"/>
      <c r="G240" s="157"/>
      <c r="H240" s="158" t="s">
        <v>13</v>
      </c>
      <c r="I240" s="159"/>
      <c r="J240" s="183" t="e">
        <f>J241+#REF!</f>
        <v>#REF!</v>
      </c>
      <c r="K240" s="184"/>
      <c r="L240" s="120"/>
    </row>
    <row r="241" spans="1:12">
      <c r="A241" s="109" t="s">
        <v>35</v>
      </c>
      <c r="B241" s="916" t="s">
        <v>36</v>
      </c>
      <c r="C241" s="917"/>
      <c r="D241" s="917"/>
      <c r="E241" s="917"/>
      <c r="F241" s="918"/>
      <c r="G241" s="110"/>
      <c r="H241" s="111" t="s">
        <v>13</v>
      </c>
      <c r="I241" s="112"/>
      <c r="J241" s="112">
        <f>J242</f>
        <v>12000000</v>
      </c>
      <c r="K241" s="113"/>
      <c r="L241" s="114" t="s">
        <v>27</v>
      </c>
    </row>
    <row r="242" spans="1:12">
      <c r="A242" s="115" t="s">
        <v>13</v>
      </c>
      <c r="B242" s="886" t="s">
        <v>326</v>
      </c>
      <c r="C242" s="887"/>
      <c r="D242" s="887"/>
      <c r="E242" s="887"/>
      <c r="F242" s="888"/>
      <c r="G242" s="66">
        <v>1</v>
      </c>
      <c r="H242" s="67" t="s">
        <v>29</v>
      </c>
      <c r="I242" s="68">
        <v>12000000</v>
      </c>
      <c r="J242" s="68">
        <f>G242*I242</f>
        <v>12000000</v>
      </c>
      <c r="K242" s="119" t="s">
        <v>30</v>
      </c>
      <c r="L242" s="120"/>
    </row>
    <row r="243" spans="1:12">
      <c r="A243" s="81" t="s">
        <v>63</v>
      </c>
      <c r="B243" s="913" t="s">
        <v>328</v>
      </c>
      <c r="C243" s="914"/>
      <c r="D243" s="914"/>
      <c r="E243" s="914"/>
      <c r="F243" s="915"/>
      <c r="G243" s="82"/>
      <c r="H243" s="84" t="s">
        <v>13</v>
      </c>
      <c r="I243" s="85"/>
      <c r="J243" s="190" t="e">
        <f>J244+#REF!+#REF!</f>
        <v>#REF!</v>
      </c>
      <c r="K243" s="191"/>
      <c r="L243" s="101"/>
    </row>
    <row r="244" spans="1:12">
      <c r="A244" s="88" t="s">
        <v>35</v>
      </c>
      <c r="B244" s="907" t="s">
        <v>36</v>
      </c>
      <c r="C244" s="908"/>
      <c r="D244" s="908"/>
      <c r="E244" s="908"/>
      <c r="F244" s="909"/>
      <c r="G244" s="89"/>
      <c r="H244" s="91" t="s">
        <v>13</v>
      </c>
      <c r="I244" s="92"/>
      <c r="J244" s="92">
        <f>J245</f>
        <v>21500000</v>
      </c>
      <c r="K244" s="93"/>
      <c r="L244" s="94" t="s">
        <v>27</v>
      </c>
    </row>
    <row r="245" spans="1:12">
      <c r="A245" s="95" t="s">
        <v>13</v>
      </c>
      <c r="B245" s="886" t="s">
        <v>329</v>
      </c>
      <c r="C245" s="887"/>
      <c r="D245" s="887"/>
      <c r="E245" s="887"/>
      <c r="F245" s="888"/>
      <c r="G245" s="66">
        <v>1</v>
      </c>
      <c r="H245" s="67" t="s">
        <v>29</v>
      </c>
      <c r="I245" s="68">
        <v>21500000</v>
      </c>
      <c r="J245" s="68">
        <f>G245*I245</f>
        <v>21500000</v>
      </c>
      <c r="K245" s="100" t="s">
        <v>30</v>
      </c>
      <c r="L245" s="101"/>
    </row>
    <row r="246" spans="1:12">
      <c r="A246" s="156" t="s">
        <v>106</v>
      </c>
      <c r="B246" s="922" t="s">
        <v>333</v>
      </c>
      <c r="C246" s="923"/>
      <c r="D246" s="923"/>
      <c r="E246" s="923"/>
      <c r="F246" s="924"/>
      <c r="G246" s="157"/>
      <c r="H246" s="158" t="s">
        <v>13</v>
      </c>
      <c r="I246" s="159"/>
      <c r="J246" s="183" t="e">
        <f>J247+J249+#REF!</f>
        <v>#REF!</v>
      </c>
      <c r="K246" s="184"/>
      <c r="L246" s="120"/>
    </row>
    <row r="247" spans="1:12">
      <c r="A247" s="109" t="s">
        <v>35</v>
      </c>
      <c r="B247" s="916" t="s">
        <v>36</v>
      </c>
      <c r="C247" s="917"/>
      <c r="D247" s="917"/>
      <c r="E247" s="917"/>
      <c r="F247" s="918"/>
      <c r="G247" s="110"/>
      <c r="H247" s="111" t="s">
        <v>13</v>
      </c>
      <c r="I247" s="112"/>
      <c r="J247" s="112">
        <f>J248</f>
        <v>2000000</v>
      </c>
      <c r="K247" s="113"/>
      <c r="L247" s="114" t="s">
        <v>27</v>
      </c>
    </row>
    <row r="248" spans="1:12">
      <c r="A248" s="115" t="s">
        <v>13</v>
      </c>
      <c r="B248" s="886" t="s">
        <v>334</v>
      </c>
      <c r="C248" s="887"/>
      <c r="D248" s="887"/>
      <c r="E248" s="887"/>
      <c r="F248" s="888"/>
      <c r="G248" s="66">
        <v>1</v>
      </c>
      <c r="H248" s="67" t="s">
        <v>335</v>
      </c>
      <c r="I248" s="68">
        <v>2000000</v>
      </c>
      <c r="J248" s="68">
        <f>G248*I248</f>
        <v>2000000</v>
      </c>
      <c r="K248" s="119" t="s">
        <v>30</v>
      </c>
      <c r="L248" s="120"/>
    </row>
    <row r="249" spans="1:12">
      <c r="A249" s="109" t="s">
        <v>51</v>
      </c>
      <c r="B249" s="916" t="s">
        <v>52</v>
      </c>
      <c r="C249" s="917"/>
      <c r="D249" s="917"/>
      <c r="E249" s="917"/>
      <c r="F249" s="918"/>
      <c r="G249" s="110"/>
      <c r="H249" s="111" t="s">
        <v>13</v>
      </c>
      <c r="I249" s="112"/>
      <c r="J249" s="112" t="e">
        <f>#REF!</f>
        <v>#REF!</v>
      </c>
      <c r="K249" s="113"/>
      <c r="L249" s="114" t="s">
        <v>27</v>
      </c>
    </row>
    <row r="250" spans="1:12">
      <c r="A250" s="81" t="s">
        <v>180</v>
      </c>
      <c r="B250" s="913" t="s">
        <v>338</v>
      </c>
      <c r="C250" s="914"/>
      <c r="D250" s="914"/>
      <c r="E250" s="914"/>
      <c r="F250" s="915"/>
      <c r="G250" s="82"/>
      <c r="H250" s="84" t="s">
        <v>13</v>
      </c>
      <c r="I250" s="85"/>
      <c r="J250" s="190" t="e">
        <f>J251+#REF!</f>
        <v>#REF!</v>
      </c>
      <c r="K250" s="191"/>
      <c r="L250" s="101"/>
    </row>
    <row r="251" spans="1:12">
      <c r="A251" s="88" t="s">
        <v>35</v>
      </c>
      <c r="B251" s="907" t="s">
        <v>36</v>
      </c>
      <c r="C251" s="908"/>
      <c r="D251" s="908"/>
      <c r="E251" s="908"/>
      <c r="F251" s="909"/>
      <c r="G251" s="89"/>
      <c r="H251" s="91" t="s">
        <v>13</v>
      </c>
      <c r="I251" s="92"/>
      <c r="J251" s="92">
        <f>J252</f>
        <v>15200000</v>
      </c>
      <c r="K251" s="93"/>
      <c r="L251" s="94" t="s">
        <v>27</v>
      </c>
    </row>
    <row r="252" spans="1:12" ht="27.75" customHeight="1">
      <c r="A252" s="95" t="s">
        <v>13</v>
      </c>
      <c r="B252" s="886" t="s">
        <v>339</v>
      </c>
      <c r="C252" s="887"/>
      <c r="D252" s="887"/>
      <c r="E252" s="887"/>
      <c r="F252" s="888"/>
      <c r="G252" s="66">
        <v>1</v>
      </c>
      <c r="H252" s="67" t="s">
        <v>29</v>
      </c>
      <c r="I252" s="68">
        <v>15200000</v>
      </c>
      <c r="J252" s="68">
        <f>G252*I252</f>
        <v>15200000</v>
      </c>
      <c r="K252" s="100" t="s">
        <v>30</v>
      </c>
      <c r="L252" s="101"/>
    </row>
    <row r="253" spans="1:12">
      <c r="A253" s="81" t="s">
        <v>255</v>
      </c>
      <c r="B253" s="913" t="s">
        <v>341</v>
      </c>
      <c r="C253" s="914"/>
      <c r="D253" s="914"/>
      <c r="E253" s="914"/>
      <c r="F253" s="915"/>
      <c r="G253" s="82"/>
      <c r="H253" s="84" t="s">
        <v>13</v>
      </c>
      <c r="I253" s="85"/>
      <c r="J253" s="190" t="e">
        <f>J254+#REF!</f>
        <v>#REF!</v>
      </c>
      <c r="K253" s="191"/>
      <c r="L253" s="101"/>
    </row>
    <row r="254" spans="1:12">
      <c r="A254" s="88" t="s">
        <v>35</v>
      </c>
      <c r="B254" s="907" t="s">
        <v>36</v>
      </c>
      <c r="C254" s="908"/>
      <c r="D254" s="908"/>
      <c r="E254" s="908"/>
      <c r="F254" s="909"/>
      <c r="G254" s="89"/>
      <c r="H254" s="91" t="s">
        <v>13</v>
      </c>
      <c r="I254" s="92"/>
      <c r="J254" s="92">
        <f>J255</f>
        <v>20250000</v>
      </c>
      <c r="K254" s="93"/>
      <c r="L254" s="94" t="s">
        <v>27</v>
      </c>
    </row>
    <row r="255" spans="1:12" ht="27" customHeight="1">
      <c r="A255" s="95" t="s">
        <v>13</v>
      </c>
      <c r="B255" s="886" t="s">
        <v>342</v>
      </c>
      <c r="C255" s="887"/>
      <c r="D255" s="887"/>
      <c r="E255" s="887"/>
      <c r="F255" s="888"/>
      <c r="G255" s="66">
        <v>1</v>
      </c>
      <c r="H255" s="67" t="s">
        <v>29</v>
      </c>
      <c r="I255" s="68">
        <v>20250000</v>
      </c>
      <c r="J255" s="68">
        <f>G255*I255</f>
        <v>20250000</v>
      </c>
      <c r="K255" s="100" t="s">
        <v>30</v>
      </c>
      <c r="L255" s="101"/>
    </row>
    <row r="256" spans="1:12">
      <c r="A256" s="199" t="s">
        <v>344</v>
      </c>
      <c r="B256" s="200" t="s">
        <v>345</v>
      </c>
      <c r="C256" s="201"/>
      <c r="D256" s="201"/>
      <c r="E256" s="201"/>
      <c r="F256" s="202"/>
      <c r="G256" s="200">
        <v>2003</v>
      </c>
      <c r="H256" s="202" t="s">
        <v>188</v>
      </c>
      <c r="I256" s="203">
        <v>0</v>
      </c>
      <c r="J256" s="203">
        <f>J257</f>
        <v>536950000</v>
      </c>
      <c r="K256" s="204"/>
      <c r="L256" s="205"/>
    </row>
    <row r="257" spans="1:12">
      <c r="A257" s="151" t="s">
        <v>346</v>
      </c>
      <c r="B257" s="152" t="s">
        <v>347</v>
      </c>
      <c r="C257" s="174"/>
      <c r="D257" s="174"/>
      <c r="E257" s="174"/>
      <c r="F257" s="153"/>
      <c r="G257" s="152">
        <v>0</v>
      </c>
      <c r="H257" s="153" t="s">
        <v>13</v>
      </c>
      <c r="I257" s="154">
        <v>0</v>
      </c>
      <c r="J257" s="154">
        <f>J258</f>
        <v>536950000</v>
      </c>
      <c r="K257" s="155"/>
      <c r="L257" s="175"/>
    </row>
    <row r="258" spans="1:12">
      <c r="A258" s="156" t="s">
        <v>21</v>
      </c>
      <c r="B258" s="157" t="s">
        <v>348</v>
      </c>
      <c r="C258" s="176"/>
      <c r="D258" s="176"/>
      <c r="E258" s="176"/>
      <c r="F258" s="158"/>
      <c r="G258" s="157">
        <v>0</v>
      </c>
      <c r="H258" s="158" t="s">
        <v>13</v>
      </c>
      <c r="I258" s="159">
        <v>0</v>
      </c>
      <c r="J258" s="159">
        <f>J259</f>
        <v>536950000</v>
      </c>
      <c r="K258" s="160"/>
      <c r="L258" s="108"/>
    </row>
    <row r="259" spans="1:12">
      <c r="A259" s="109" t="s">
        <v>195</v>
      </c>
      <c r="B259" s="110" t="s">
        <v>196</v>
      </c>
      <c r="C259" s="177"/>
      <c r="D259" s="177"/>
      <c r="E259" s="177"/>
      <c r="F259" s="111"/>
      <c r="G259" s="110">
        <v>0</v>
      </c>
      <c r="H259" s="111" t="s">
        <v>13</v>
      </c>
      <c r="I259" s="112">
        <v>0</v>
      </c>
      <c r="J259" s="112">
        <f>J260</f>
        <v>536950000</v>
      </c>
      <c r="K259" s="113"/>
      <c r="L259" s="182" t="s">
        <v>76</v>
      </c>
    </row>
    <row r="260" spans="1:12">
      <c r="A260" s="115" t="s">
        <v>13</v>
      </c>
      <c r="B260" s="66" t="s">
        <v>349</v>
      </c>
      <c r="C260" s="97"/>
      <c r="D260" s="97"/>
      <c r="E260" s="97"/>
      <c r="F260" s="67"/>
      <c r="G260" s="66">
        <v>1</v>
      </c>
      <c r="H260" s="67" t="s">
        <v>132</v>
      </c>
      <c r="I260" s="68">
        <v>536950000</v>
      </c>
      <c r="J260" s="68">
        <f>G260*I260</f>
        <v>536950000</v>
      </c>
      <c r="K260" s="119" t="s">
        <v>30</v>
      </c>
      <c r="L260" s="120"/>
    </row>
    <row r="261" spans="1:12" ht="24" customHeight="1">
      <c r="A261" s="81" t="s">
        <v>21</v>
      </c>
      <c r="B261" s="949" t="s">
        <v>355</v>
      </c>
      <c r="C261" s="950"/>
      <c r="D261" s="950"/>
      <c r="E261" s="950"/>
      <c r="F261" s="951"/>
      <c r="G261" s="82">
        <v>0</v>
      </c>
      <c r="H261" s="84" t="s">
        <v>13</v>
      </c>
      <c r="I261" s="85">
        <v>0</v>
      </c>
      <c r="J261" s="85" t="e">
        <f>J262+J267+#REF!+#REF!</f>
        <v>#REF!</v>
      </c>
      <c r="K261" s="86"/>
      <c r="L261" s="87"/>
    </row>
    <row r="262" spans="1:12">
      <c r="A262" s="88" t="s">
        <v>35</v>
      </c>
      <c r="B262" s="89" t="s">
        <v>36</v>
      </c>
      <c r="C262" s="90"/>
      <c r="D262" s="90"/>
      <c r="E262" s="90"/>
      <c r="F262" s="91"/>
      <c r="G262" s="89">
        <v>0</v>
      </c>
      <c r="H262" s="91" t="s">
        <v>13</v>
      </c>
      <c r="I262" s="92">
        <v>0</v>
      </c>
      <c r="J262" s="92">
        <f>SUM(J263:J266)</f>
        <v>2240000</v>
      </c>
      <c r="K262" s="93"/>
      <c r="L262" s="94" t="s">
        <v>27</v>
      </c>
    </row>
    <row r="263" spans="1:12">
      <c r="A263" s="95" t="s">
        <v>13</v>
      </c>
      <c r="B263" s="66" t="s">
        <v>266</v>
      </c>
      <c r="C263" s="97"/>
      <c r="D263" s="97"/>
      <c r="E263" s="97"/>
      <c r="F263" s="67"/>
      <c r="G263" s="66">
        <v>1</v>
      </c>
      <c r="H263" s="67" t="s">
        <v>60</v>
      </c>
      <c r="I263" s="68">
        <v>740000</v>
      </c>
      <c r="J263" s="68">
        <f>G263*I263</f>
        <v>740000</v>
      </c>
      <c r="K263" s="100" t="s">
        <v>30</v>
      </c>
      <c r="L263" s="101"/>
    </row>
    <row r="264" spans="1:12">
      <c r="A264" s="95" t="s">
        <v>13</v>
      </c>
      <c r="B264" s="66" t="s">
        <v>356</v>
      </c>
      <c r="C264" s="97"/>
      <c r="D264" s="97"/>
      <c r="E264" s="97"/>
      <c r="F264" s="67"/>
      <c r="G264" s="66">
        <v>1</v>
      </c>
      <c r="H264" s="67" t="s">
        <v>60</v>
      </c>
      <c r="I264" s="68">
        <v>500000</v>
      </c>
      <c r="J264" s="68">
        <f>G264*I264</f>
        <v>500000</v>
      </c>
      <c r="K264" s="100" t="s">
        <v>30</v>
      </c>
      <c r="L264" s="101"/>
    </row>
    <row r="265" spans="1:12">
      <c r="A265" s="95" t="s">
        <v>13</v>
      </c>
      <c r="B265" s="66" t="s">
        <v>357</v>
      </c>
      <c r="C265" s="97"/>
      <c r="D265" s="97"/>
      <c r="E265" s="97"/>
      <c r="F265" s="67"/>
      <c r="G265" s="66">
        <v>1</v>
      </c>
      <c r="H265" s="67" t="s">
        <v>60</v>
      </c>
      <c r="I265" s="68">
        <v>500000</v>
      </c>
      <c r="J265" s="68">
        <f>G265*I265</f>
        <v>500000</v>
      </c>
      <c r="K265" s="100" t="s">
        <v>30</v>
      </c>
      <c r="L265" s="101"/>
    </row>
    <row r="266" spans="1:12">
      <c r="A266" s="95" t="s">
        <v>13</v>
      </c>
      <c r="B266" s="66" t="s">
        <v>98</v>
      </c>
      <c r="C266" s="97"/>
      <c r="D266" s="97"/>
      <c r="E266" s="97"/>
      <c r="F266" s="67"/>
      <c r="G266" s="66">
        <v>1</v>
      </c>
      <c r="H266" s="67" t="s">
        <v>60</v>
      </c>
      <c r="I266" s="68">
        <v>500000</v>
      </c>
      <c r="J266" s="68">
        <f>G266*I266</f>
        <v>500000</v>
      </c>
      <c r="K266" s="100" t="s">
        <v>30</v>
      </c>
      <c r="L266" s="101"/>
    </row>
    <row r="267" spans="1:12">
      <c r="A267" s="88" t="s">
        <v>102</v>
      </c>
      <c r="B267" s="89" t="s">
        <v>103</v>
      </c>
      <c r="C267" s="90"/>
      <c r="D267" s="90"/>
      <c r="E267" s="90"/>
      <c r="F267" s="91"/>
      <c r="G267" s="89">
        <v>0</v>
      </c>
      <c r="H267" s="91" t="s">
        <v>13</v>
      </c>
      <c r="I267" s="92">
        <v>0</v>
      </c>
      <c r="J267" s="92">
        <f>SUM(J268:J269)</f>
        <v>23000000</v>
      </c>
      <c r="K267" s="93"/>
      <c r="L267" s="94" t="s">
        <v>27</v>
      </c>
    </row>
    <row r="268" spans="1:12">
      <c r="A268" s="95" t="s">
        <v>13</v>
      </c>
      <c r="B268" s="66" t="s">
        <v>358</v>
      </c>
      <c r="C268" s="97"/>
      <c r="D268" s="97"/>
      <c r="E268" s="97"/>
      <c r="F268" s="67"/>
      <c r="G268" s="66">
        <v>36</v>
      </c>
      <c r="H268" s="67" t="s">
        <v>105</v>
      </c>
      <c r="I268" s="68">
        <v>500000</v>
      </c>
      <c r="J268" s="68">
        <f>G268*I268</f>
        <v>18000000</v>
      </c>
      <c r="K268" s="100" t="s">
        <v>30</v>
      </c>
      <c r="L268" s="101"/>
    </row>
    <row r="269" spans="1:12">
      <c r="A269" s="95" t="s">
        <v>13</v>
      </c>
      <c r="B269" s="66" t="s">
        <v>359</v>
      </c>
      <c r="C269" s="97"/>
      <c r="D269" s="97"/>
      <c r="E269" s="97"/>
      <c r="F269" s="67"/>
      <c r="G269" s="66">
        <v>10</v>
      </c>
      <c r="H269" s="67" t="s">
        <v>105</v>
      </c>
      <c r="I269" s="68">
        <v>500000</v>
      </c>
      <c r="J269" s="68">
        <f>G269*I269</f>
        <v>5000000</v>
      </c>
      <c r="K269" s="100" t="s">
        <v>30</v>
      </c>
      <c r="L269" s="101"/>
    </row>
    <row r="270" spans="1:12">
      <c r="A270" s="206" t="s">
        <v>33</v>
      </c>
      <c r="B270" s="207" t="s">
        <v>368</v>
      </c>
      <c r="C270" s="208"/>
      <c r="D270" s="208"/>
      <c r="E270" s="208"/>
      <c r="F270" s="209"/>
      <c r="G270" s="207">
        <v>0</v>
      </c>
      <c r="H270" s="209" t="s">
        <v>13</v>
      </c>
      <c r="I270" s="210">
        <v>0</v>
      </c>
      <c r="J270" s="210" t="e">
        <f>#REF!</f>
        <v>#REF!</v>
      </c>
      <c r="K270" s="211"/>
      <c r="L270" s="212"/>
    </row>
    <row r="271" spans="1:12">
      <c r="A271" s="115" t="s">
        <v>13</v>
      </c>
      <c r="B271" s="66" t="s">
        <v>371</v>
      </c>
      <c r="C271" s="97"/>
      <c r="D271" s="97"/>
      <c r="E271" s="97"/>
      <c r="F271" s="67"/>
      <c r="G271" s="66">
        <v>60</v>
      </c>
      <c r="H271" s="67" t="s">
        <v>105</v>
      </c>
      <c r="I271" s="68">
        <v>1080000</v>
      </c>
      <c r="J271" s="68">
        <f>G271*I271</f>
        <v>64800000</v>
      </c>
      <c r="K271" s="119" t="s">
        <v>30</v>
      </c>
      <c r="L271" s="120"/>
    </row>
    <row r="272" spans="1:12">
      <c r="A272" s="81" t="s">
        <v>63</v>
      </c>
      <c r="B272" s="82" t="s">
        <v>372</v>
      </c>
      <c r="C272" s="83"/>
      <c r="D272" s="83"/>
      <c r="E272" s="83"/>
      <c r="F272" s="84"/>
      <c r="G272" s="82">
        <v>0</v>
      </c>
      <c r="H272" s="84" t="s">
        <v>13</v>
      </c>
      <c r="I272" s="85">
        <v>0</v>
      </c>
      <c r="J272" s="85" t="e">
        <f>#REF!+J273+#REF!+#REF!</f>
        <v>#REF!</v>
      </c>
      <c r="K272" s="86"/>
      <c r="L272" s="87"/>
    </row>
    <row r="273" spans="1:12">
      <c r="A273" s="88" t="s">
        <v>102</v>
      </c>
      <c r="B273" s="89" t="s">
        <v>103</v>
      </c>
      <c r="C273" s="90"/>
      <c r="D273" s="90"/>
      <c r="E273" s="90"/>
      <c r="F273" s="91"/>
      <c r="G273" s="89">
        <v>0</v>
      </c>
      <c r="H273" s="91" t="s">
        <v>13</v>
      </c>
      <c r="I273" s="92">
        <v>0</v>
      </c>
      <c r="J273" s="92">
        <f>SUM(J274:J275)</f>
        <v>23000000</v>
      </c>
      <c r="K273" s="93"/>
      <c r="L273" s="94" t="s">
        <v>27</v>
      </c>
    </row>
    <row r="274" spans="1:12">
      <c r="A274" s="95" t="s">
        <v>13</v>
      </c>
      <c r="B274" s="66" t="s">
        <v>358</v>
      </c>
      <c r="C274" s="97"/>
      <c r="D274" s="97"/>
      <c r="E274" s="97"/>
      <c r="F274" s="67"/>
      <c r="G274" s="66">
        <v>36</v>
      </c>
      <c r="H274" s="67" t="s">
        <v>105</v>
      </c>
      <c r="I274" s="68">
        <v>500000</v>
      </c>
      <c r="J274" s="68">
        <f>G274*I274</f>
        <v>18000000</v>
      </c>
      <c r="K274" s="100" t="s">
        <v>30</v>
      </c>
      <c r="L274" s="101"/>
    </row>
    <row r="275" spans="1:12">
      <c r="A275" s="95" t="s">
        <v>13</v>
      </c>
      <c r="B275" s="66" t="s">
        <v>359</v>
      </c>
      <c r="C275" s="97"/>
      <c r="D275" s="97"/>
      <c r="E275" s="97"/>
      <c r="F275" s="67"/>
      <c r="G275" s="66">
        <v>10</v>
      </c>
      <c r="H275" s="67" t="s">
        <v>105</v>
      </c>
      <c r="I275" s="68">
        <v>500000</v>
      </c>
      <c r="J275" s="68">
        <f>G275*I275</f>
        <v>5000000</v>
      </c>
      <c r="K275" s="100" t="s">
        <v>30</v>
      </c>
      <c r="L275" s="101"/>
    </row>
    <row r="276" spans="1:12" ht="14.25" customHeight="1">
      <c r="A276" s="156" t="s">
        <v>66</v>
      </c>
      <c r="B276" s="157" t="s">
        <v>373</v>
      </c>
      <c r="C276" s="176"/>
      <c r="D276" s="176"/>
      <c r="E276" s="176"/>
      <c r="F276" s="158"/>
      <c r="G276" s="157">
        <v>0</v>
      </c>
      <c r="H276" s="158" t="s">
        <v>13</v>
      </c>
      <c r="I276" s="159">
        <v>0</v>
      </c>
      <c r="J276" s="159" t="e">
        <f>J277+#REF!</f>
        <v>#REF!</v>
      </c>
      <c r="K276" s="160"/>
      <c r="L276" s="108"/>
    </row>
    <row r="277" spans="1:12" ht="14.25" customHeight="1">
      <c r="A277" s="109" t="s">
        <v>35</v>
      </c>
      <c r="B277" s="110" t="s">
        <v>36</v>
      </c>
      <c r="C277" s="177"/>
      <c r="D277" s="177"/>
      <c r="E277" s="177"/>
      <c r="F277" s="111"/>
      <c r="G277" s="110">
        <v>0</v>
      </c>
      <c r="H277" s="111" t="s">
        <v>13</v>
      </c>
      <c r="I277" s="112">
        <v>0</v>
      </c>
      <c r="J277" s="112">
        <f>J278</f>
        <v>1750000</v>
      </c>
      <c r="K277" s="113"/>
      <c r="L277" s="114" t="s">
        <v>27</v>
      </c>
    </row>
    <row r="278" spans="1:12" ht="14.25" customHeight="1">
      <c r="A278" s="115" t="s">
        <v>13</v>
      </c>
      <c r="B278" s="66" t="s">
        <v>374</v>
      </c>
      <c r="C278" s="97"/>
      <c r="D278" s="97"/>
      <c r="E278" s="97"/>
      <c r="F278" s="67"/>
      <c r="G278" s="66">
        <v>50</v>
      </c>
      <c r="H278" s="67" t="s">
        <v>109</v>
      </c>
      <c r="I278" s="68">
        <v>35000</v>
      </c>
      <c r="J278" s="68">
        <f>G278*I278</f>
        <v>1750000</v>
      </c>
      <c r="K278" s="119" t="s">
        <v>30</v>
      </c>
      <c r="L278" s="120"/>
    </row>
    <row r="279" spans="1:12">
      <c r="A279" s="144" t="s">
        <v>384</v>
      </c>
      <c r="B279" s="145" t="s">
        <v>385</v>
      </c>
      <c r="C279" s="146"/>
      <c r="D279" s="146"/>
      <c r="E279" s="146"/>
      <c r="F279" s="147"/>
      <c r="G279" s="145">
        <v>115</v>
      </c>
      <c r="H279" s="147" t="s">
        <v>386</v>
      </c>
      <c r="I279" s="148">
        <v>0</v>
      </c>
      <c r="J279" s="148">
        <f>J280</f>
        <v>1545159000</v>
      </c>
      <c r="K279" s="149"/>
      <c r="L279" s="150"/>
    </row>
    <row r="280" spans="1:12">
      <c r="A280" s="74" t="s">
        <v>387</v>
      </c>
      <c r="B280" s="213" t="s">
        <v>388</v>
      </c>
      <c r="C280" s="214"/>
      <c r="D280" s="214"/>
      <c r="E280" s="214"/>
      <c r="F280" s="215"/>
      <c r="G280" s="213">
        <v>0</v>
      </c>
      <c r="H280" s="215" t="s">
        <v>13</v>
      </c>
      <c r="I280" s="216">
        <v>0</v>
      </c>
      <c r="J280" s="216">
        <f>J281+J284+J295+J308+J311+J319+J326+J334+J337+J340+J346+J351+J358+J365+J372+J376+J381</f>
        <v>1545159000</v>
      </c>
      <c r="K280" s="79"/>
      <c r="L280" s="80"/>
    </row>
    <row r="281" spans="1:12">
      <c r="A281" s="218" t="s">
        <v>72</v>
      </c>
      <c r="B281" s="219" t="s">
        <v>73</v>
      </c>
      <c r="C281" s="220"/>
      <c r="D281" s="220"/>
      <c r="E281" s="220"/>
      <c r="F281" s="221"/>
      <c r="G281" s="219">
        <v>0</v>
      </c>
      <c r="H281" s="221" t="s">
        <v>13</v>
      </c>
      <c r="I281" s="222">
        <v>0</v>
      </c>
      <c r="J281" s="222">
        <f>J282</f>
        <v>250000000</v>
      </c>
      <c r="K281" s="223"/>
      <c r="L281" s="224"/>
    </row>
    <row r="282" spans="1:12">
      <c r="A282" s="59" t="s">
        <v>74</v>
      </c>
      <c r="B282" s="60" t="s">
        <v>75</v>
      </c>
      <c r="C282" s="128"/>
      <c r="D282" s="128"/>
      <c r="E282" s="128"/>
      <c r="F282" s="61"/>
      <c r="G282" s="60">
        <v>0</v>
      </c>
      <c r="H282" s="61" t="s">
        <v>13</v>
      </c>
      <c r="I282" s="62">
        <v>0</v>
      </c>
      <c r="J282" s="62">
        <f>J283</f>
        <v>250000000</v>
      </c>
      <c r="K282" s="63"/>
      <c r="L282" s="129" t="s">
        <v>76</v>
      </c>
    </row>
    <row r="283" spans="1:12">
      <c r="A283" s="65" t="s">
        <v>13</v>
      </c>
      <c r="B283" s="66" t="s">
        <v>389</v>
      </c>
      <c r="C283" s="97"/>
      <c r="D283" s="97"/>
      <c r="E283" s="97"/>
      <c r="F283" s="67"/>
      <c r="G283" s="66">
        <v>1</v>
      </c>
      <c r="H283" s="67" t="s">
        <v>29</v>
      </c>
      <c r="I283" s="68">
        <v>250000000</v>
      </c>
      <c r="J283" s="68">
        <f>G283*I283</f>
        <v>250000000</v>
      </c>
      <c r="K283" s="69" t="s">
        <v>30</v>
      </c>
      <c r="L283" s="70"/>
    </row>
    <row r="284" spans="1:12">
      <c r="A284" s="218" t="s">
        <v>390</v>
      </c>
      <c r="B284" s="219" t="s">
        <v>391</v>
      </c>
      <c r="C284" s="220"/>
      <c r="D284" s="220"/>
      <c r="E284" s="220"/>
      <c r="F284" s="221"/>
      <c r="G284" s="219">
        <v>0</v>
      </c>
      <c r="H284" s="221" t="s">
        <v>13</v>
      </c>
      <c r="I284" s="222">
        <v>0</v>
      </c>
      <c r="J284" s="222">
        <f>J285</f>
        <v>165900000</v>
      </c>
      <c r="K284" s="223"/>
      <c r="L284" s="224"/>
    </row>
    <row r="285" spans="1:12">
      <c r="A285" s="59" t="s">
        <v>392</v>
      </c>
      <c r="B285" s="60" t="s">
        <v>75</v>
      </c>
      <c r="C285" s="128"/>
      <c r="D285" s="128"/>
      <c r="E285" s="128"/>
      <c r="F285" s="61"/>
      <c r="G285" s="60">
        <v>0</v>
      </c>
      <c r="H285" s="61" t="s">
        <v>13</v>
      </c>
      <c r="I285" s="62">
        <v>0</v>
      </c>
      <c r="J285" s="62">
        <f>SUM(J286:J294)</f>
        <v>165900000</v>
      </c>
      <c r="K285" s="63"/>
      <c r="L285" s="64" t="s">
        <v>27</v>
      </c>
    </row>
    <row r="286" spans="1:12">
      <c r="A286" s="65" t="s">
        <v>13</v>
      </c>
      <c r="B286" s="66" t="s">
        <v>393</v>
      </c>
      <c r="C286" s="97"/>
      <c r="D286" s="97"/>
      <c r="E286" s="97"/>
      <c r="F286" s="67"/>
      <c r="G286" s="66">
        <v>2</v>
      </c>
      <c r="H286" s="67" t="s">
        <v>394</v>
      </c>
      <c r="I286" s="68">
        <v>7500000</v>
      </c>
      <c r="J286" s="68">
        <f t="shared" ref="J286:J294" si="2">G286*I286</f>
        <v>15000000</v>
      </c>
      <c r="K286" s="69" t="s">
        <v>30</v>
      </c>
      <c r="L286" s="70"/>
    </row>
    <row r="287" spans="1:12">
      <c r="A287" s="65" t="s">
        <v>13</v>
      </c>
      <c r="B287" s="66" t="s">
        <v>395</v>
      </c>
      <c r="C287" s="97"/>
      <c r="D287" s="97"/>
      <c r="E287" s="97"/>
      <c r="F287" s="67"/>
      <c r="G287" s="66">
        <v>2</v>
      </c>
      <c r="H287" s="67" t="s">
        <v>394</v>
      </c>
      <c r="I287" s="68">
        <v>1500000</v>
      </c>
      <c r="J287" s="68">
        <f t="shared" si="2"/>
        <v>3000000</v>
      </c>
      <c r="K287" s="69" t="s">
        <v>30</v>
      </c>
      <c r="L287" s="70"/>
    </row>
    <row r="288" spans="1:12">
      <c r="A288" s="65" t="s">
        <v>13</v>
      </c>
      <c r="B288" s="66" t="s">
        <v>396</v>
      </c>
      <c r="C288" s="97"/>
      <c r="D288" s="97"/>
      <c r="E288" s="97"/>
      <c r="F288" s="67"/>
      <c r="G288" s="66">
        <v>10</v>
      </c>
      <c r="H288" s="67" t="s">
        <v>394</v>
      </c>
      <c r="I288" s="68">
        <v>8500000</v>
      </c>
      <c r="J288" s="68">
        <f t="shared" si="2"/>
        <v>85000000</v>
      </c>
      <c r="K288" s="69" t="s">
        <v>30</v>
      </c>
      <c r="L288" s="70"/>
    </row>
    <row r="289" spans="1:12">
      <c r="A289" s="65" t="s">
        <v>13</v>
      </c>
      <c r="B289" s="66" t="s">
        <v>397</v>
      </c>
      <c r="C289" s="97"/>
      <c r="D289" s="97"/>
      <c r="E289" s="97"/>
      <c r="F289" s="67"/>
      <c r="G289" s="66">
        <v>1</v>
      </c>
      <c r="H289" s="67" t="s">
        <v>394</v>
      </c>
      <c r="I289" s="68">
        <v>15000000</v>
      </c>
      <c r="J289" s="68">
        <f t="shared" si="2"/>
        <v>15000000</v>
      </c>
      <c r="K289" s="69" t="s">
        <v>30</v>
      </c>
      <c r="L289" s="70"/>
    </row>
    <row r="290" spans="1:12">
      <c r="A290" s="65" t="s">
        <v>13</v>
      </c>
      <c r="B290" s="66" t="s">
        <v>398</v>
      </c>
      <c r="C290" s="97"/>
      <c r="D290" s="97"/>
      <c r="E290" s="97"/>
      <c r="F290" s="67"/>
      <c r="G290" s="66">
        <v>1</v>
      </c>
      <c r="H290" s="67" t="s">
        <v>394</v>
      </c>
      <c r="I290" s="68">
        <v>900000</v>
      </c>
      <c r="J290" s="68">
        <f t="shared" si="2"/>
        <v>900000</v>
      </c>
      <c r="K290" s="69" t="s">
        <v>30</v>
      </c>
      <c r="L290" s="70"/>
    </row>
    <row r="291" spans="1:12">
      <c r="A291" s="65" t="s">
        <v>13</v>
      </c>
      <c r="B291" s="66" t="s">
        <v>399</v>
      </c>
      <c r="C291" s="97"/>
      <c r="D291" s="97"/>
      <c r="E291" s="97"/>
      <c r="F291" s="67"/>
      <c r="G291" s="66">
        <v>1</v>
      </c>
      <c r="H291" s="67" t="s">
        <v>394</v>
      </c>
      <c r="I291" s="68">
        <v>25000000</v>
      </c>
      <c r="J291" s="68">
        <f t="shared" si="2"/>
        <v>25000000</v>
      </c>
      <c r="K291" s="69" t="s">
        <v>30</v>
      </c>
      <c r="L291" s="70"/>
    </row>
    <row r="292" spans="1:12">
      <c r="A292" s="65" t="s">
        <v>13</v>
      </c>
      <c r="B292" s="66" t="s">
        <v>400</v>
      </c>
      <c r="C292" s="97"/>
      <c r="D292" s="97"/>
      <c r="E292" s="97"/>
      <c r="F292" s="67"/>
      <c r="G292" s="66">
        <v>2</v>
      </c>
      <c r="H292" s="67" t="s">
        <v>394</v>
      </c>
      <c r="I292" s="68">
        <v>1000000</v>
      </c>
      <c r="J292" s="68">
        <f t="shared" si="2"/>
        <v>2000000</v>
      </c>
      <c r="K292" s="69" t="s">
        <v>30</v>
      </c>
      <c r="L292" s="70"/>
    </row>
    <row r="293" spans="1:12">
      <c r="A293" s="65" t="s">
        <v>13</v>
      </c>
      <c r="B293" s="66" t="s">
        <v>401</v>
      </c>
      <c r="C293" s="97"/>
      <c r="D293" s="97"/>
      <c r="E293" s="97"/>
      <c r="F293" s="67"/>
      <c r="G293" s="66">
        <v>1</v>
      </c>
      <c r="H293" s="67" t="s">
        <v>394</v>
      </c>
      <c r="I293" s="68">
        <v>10000000</v>
      </c>
      <c r="J293" s="68">
        <f t="shared" si="2"/>
        <v>10000000</v>
      </c>
      <c r="K293" s="69" t="s">
        <v>30</v>
      </c>
      <c r="L293" s="70"/>
    </row>
    <row r="294" spans="1:12">
      <c r="A294" s="65" t="s">
        <v>13</v>
      </c>
      <c r="B294" s="66" t="s">
        <v>402</v>
      </c>
      <c r="C294" s="97"/>
      <c r="D294" s="97"/>
      <c r="E294" s="97"/>
      <c r="F294" s="67"/>
      <c r="G294" s="66">
        <v>1</v>
      </c>
      <c r="H294" s="67" t="s">
        <v>394</v>
      </c>
      <c r="I294" s="68">
        <v>10000000</v>
      </c>
      <c r="J294" s="68">
        <f t="shared" si="2"/>
        <v>10000000</v>
      </c>
      <c r="K294" s="69" t="s">
        <v>30</v>
      </c>
      <c r="L294" s="70"/>
    </row>
    <row r="295" spans="1:12">
      <c r="A295" s="225" t="s">
        <v>403</v>
      </c>
      <c r="B295" s="226" t="s">
        <v>404</v>
      </c>
      <c r="C295" s="227"/>
      <c r="D295" s="227"/>
      <c r="E295" s="227"/>
      <c r="F295" s="228"/>
      <c r="G295" s="226">
        <v>0</v>
      </c>
      <c r="H295" s="228" t="s">
        <v>13</v>
      </c>
      <c r="I295" s="229">
        <v>0</v>
      </c>
      <c r="J295" s="229">
        <f>J296+J305</f>
        <v>63544000</v>
      </c>
      <c r="K295" s="230"/>
      <c r="L295" s="231"/>
    </row>
    <row r="296" spans="1:12">
      <c r="A296" s="232" t="s">
        <v>392</v>
      </c>
      <c r="B296" s="233" t="s">
        <v>75</v>
      </c>
      <c r="C296" s="234"/>
      <c r="D296" s="234"/>
      <c r="E296" s="234"/>
      <c r="F296" s="235"/>
      <c r="G296" s="233">
        <v>0</v>
      </c>
      <c r="H296" s="235" t="s">
        <v>13</v>
      </c>
      <c r="I296" s="236">
        <v>0</v>
      </c>
      <c r="J296" s="236">
        <f>SUM(J297:J304)</f>
        <v>62494000</v>
      </c>
      <c r="K296" s="237"/>
      <c r="L296" s="238" t="s">
        <v>27</v>
      </c>
    </row>
    <row r="297" spans="1:12">
      <c r="A297" s="239" t="s">
        <v>13</v>
      </c>
      <c r="B297" s="240" t="s">
        <v>405</v>
      </c>
      <c r="C297" s="241"/>
      <c r="D297" s="241"/>
      <c r="E297" s="241"/>
      <c r="F297" s="242"/>
      <c r="G297" s="240">
        <v>6</v>
      </c>
      <c r="H297" s="242" t="s">
        <v>394</v>
      </c>
      <c r="I297" s="243">
        <v>1110000</v>
      </c>
      <c r="J297" s="243">
        <f t="shared" ref="J297:J307" si="3">G297*I297</f>
        <v>6660000</v>
      </c>
      <c r="K297" s="244" t="s">
        <v>30</v>
      </c>
      <c r="L297" s="245"/>
    </row>
    <row r="298" spans="1:12">
      <c r="A298" s="239" t="s">
        <v>13</v>
      </c>
      <c r="B298" s="240" t="s">
        <v>406</v>
      </c>
      <c r="C298" s="241"/>
      <c r="D298" s="241"/>
      <c r="E298" s="241"/>
      <c r="F298" s="242"/>
      <c r="G298" s="240">
        <v>1</v>
      </c>
      <c r="H298" s="242" t="s">
        <v>394</v>
      </c>
      <c r="I298" s="243">
        <v>500000</v>
      </c>
      <c r="J298" s="243">
        <f t="shared" si="3"/>
        <v>500000</v>
      </c>
      <c r="K298" s="244" t="s">
        <v>30</v>
      </c>
      <c r="L298" s="245"/>
    </row>
    <row r="299" spans="1:12">
      <c r="A299" s="239" t="s">
        <v>13</v>
      </c>
      <c r="B299" s="240" t="s">
        <v>407</v>
      </c>
      <c r="C299" s="241"/>
      <c r="D299" s="241"/>
      <c r="E299" s="241"/>
      <c r="F299" s="242"/>
      <c r="G299" s="240">
        <v>1</v>
      </c>
      <c r="H299" s="242" t="s">
        <v>394</v>
      </c>
      <c r="I299" s="243">
        <v>4530000</v>
      </c>
      <c r="J299" s="243">
        <f t="shared" si="3"/>
        <v>4530000</v>
      </c>
      <c r="K299" s="244" t="s">
        <v>30</v>
      </c>
      <c r="L299" s="245"/>
    </row>
    <row r="300" spans="1:12">
      <c r="A300" s="239" t="s">
        <v>13</v>
      </c>
      <c r="B300" s="240" t="s">
        <v>408</v>
      </c>
      <c r="C300" s="241"/>
      <c r="D300" s="241"/>
      <c r="E300" s="241"/>
      <c r="F300" s="242"/>
      <c r="G300" s="240">
        <v>1</v>
      </c>
      <c r="H300" s="242" t="s">
        <v>394</v>
      </c>
      <c r="I300" s="243">
        <v>15900000</v>
      </c>
      <c r="J300" s="243">
        <f t="shared" si="3"/>
        <v>15900000</v>
      </c>
      <c r="K300" s="244" t="s">
        <v>30</v>
      </c>
      <c r="L300" s="245"/>
    </row>
    <row r="301" spans="1:12">
      <c r="A301" s="239" t="s">
        <v>13</v>
      </c>
      <c r="B301" s="240" t="s">
        <v>393</v>
      </c>
      <c r="C301" s="241"/>
      <c r="D301" s="241"/>
      <c r="E301" s="241"/>
      <c r="F301" s="242"/>
      <c r="G301" s="240">
        <v>5</v>
      </c>
      <c r="H301" s="242" t="s">
        <v>394</v>
      </c>
      <c r="I301" s="243">
        <v>4700000</v>
      </c>
      <c r="J301" s="243">
        <f t="shared" si="3"/>
        <v>23500000</v>
      </c>
      <c r="K301" s="244" t="s">
        <v>30</v>
      </c>
      <c r="L301" s="245"/>
    </row>
    <row r="302" spans="1:12">
      <c r="A302" s="239" t="s">
        <v>13</v>
      </c>
      <c r="B302" s="240" t="s">
        <v>409</v>
      </c>
      <c r="C302" s="241"/>
      <c r="D302" s="241"/>
      <c r="E302" s="241"/>
      <c r="F302" s="242"/>
      <c r="G302" s="240">
        <v>1</v>
      </c>
      <c r="H302" s="242" t="s">
        <v>394</v>
      </c>
      <c r="I302" s="243">
        <v>1240000</v>
      </c>
      <c r="J302" s="243">
        <f t="shared" si="3"/>
        <v>1240000</v>
      </c>
      <c r="K302" s="244" t="s">
        <v>30</v>
      </c>
      <c r="L302" s="245"/>
    </row>
    <row r="303" spans="1:12">
      <c r="A303" s="239" t="s">
        <v>13</v>
      </c>
      <c r="B303" s="240" t="s">
        <v>410</v>
      </c>
      <c r="C303" s="241"/>
      <c r="D303" s="241"/>
      <c r="E303" s="241"/>
      <c r="F303" s="242"/>
      <c r="G303" s="240">
        <v>12</v>
      </c>
      <c r="H303" s="242" t="s">
        <v>394</v>
      </c>
      <c r="I303" s="243">
        <v>772000</v>
      </c>
      <c r="J303" s="243">
        <f t="shared" si="3"/>
        <v>9264000</v>
      </c>
      <c r="K303" s="244" t="s">
        <v>30</v>
      </c>
      <c r="L303" s="245"/>
    </row>
    <row r="304" spans="1:12">
      <c r="A304" s="239" t="s">
        <v>13</v>
      </c>
      <c r="B304" s="240" t="s">
        <v>398</v>
      </c>
      <c r="C304" s="241"/>
      <c r="D304" s="241"/>
      <c r="E304" s="241"/>
      <c r="F304" s="242"/>
      <c r="G304" s="240">
        <v>1</v>
      </c>
      <c r="H304" s="242" t="s">
        <v>394</v>
      </c>
      <c r="I304" s="243">
        <v>900000</v>
      </c>
      <c r="J304" s="243">
        <f t="shared" si="3"/>
        <v>900000</v>
      </c>
      <c r="K304" s="244" t="s">
        <v>30</v>
      </c>
      <c r="L304" s="245"/>
    </row>
    <row r="305" spans="1:12">
      <c r="A305" s="59" t="s">
        <v>411</v>
      </c>
      <c r="B305" s="60" t="s">
        <v>412</v>
      </c>
      <c r="C305" s="128"/>
      <c r="D305" s="128"/>
      <c r="E305" s="128"/>
      <c r="F305" s="61"/>
      <c r="G305" s="60">
        <v>0</v>
      </c>
      <c r="H305" s="61" t="s">
        <v>13</v>
      </c>
      <c r="I305" s="62">
        <v>0</v>
      </c>
      <c r="J305" s="62">
        <f>SUM(J306:J307)</f>
        <v>1050000</v>
      </c>
      <c r="K305" s="63"/>
      <c r="L305" s="64" t="s">
        <v>27</v>
      </c>
    </row>
    <row r="306" spans="1:12">
      <c r="A306" s="65" t="s">
        <v>13</v>
      </c>
      <c r="B306" s="66" t="s">
        <v>413</v>
      </c>
      <c r="C306" s="97"/>
      <c r="D306" s="97"/>
      <c r="E306" s="97"/>
      <c r="F306" s="67"/>
      <c r="G306" s="66">
        <v>1</v>
      </c>
      <c r="H306" s="67" t="s">
        <v>394</v>
      </c>
      <c r="I306" s="68">
        <v>300000</v>
      </c>
      <c r="J306" s="68">
        <f t="shared" si="3"/>
        <v>300000</v>
      </c>
      <c r="K306" s="69" t="s">
        <v>30</v>
      </c>
      <c r="L306" s="70"/>
    </row>
    <row r="307" spans="1:12">
      <c r="A307" s="65" t="s">
        <v>13</v>
      </c>
      <c r="B307" s="66" t="s">
        <v>414</v>
      </c>
      <c r="C307" s="97"/>
      <c r="D307" s="97"/>
      <c r="E307" s="97"/>
      <c r="F307" s="67"/>
      <c r="G307" s="66">
        <v>1</v>
      </c>
      <c r="H307" s="67" t="s">
        <v>394</v>
      </c>
      <c r="I307" s="68">
        <v>750000</v>
      </c>
      <c r="J307" s="68">
        <f t="shared" si="3"/>
        <v>750000</v>
      </c>
      <c r="K307" s="69" t="s">
        <v>30</v>
      </c>
      <c r="L307" s="70"/>
    </row>
    <row r="308" spans="1:12">
      <c r="A308" s="225" t="s">
        <v>415</v>
      </c>
      <c r="B308" s="226" t="s">
        <v>416</v>
      </c>
      <c r="C308" s="227"/>
      <c r="D308" s="227"/>
      <c r="E308" s="227"/>
      <c r="F308" s="228"/>
      <c r="G308" s="226">
        <v>0</v>
      </c>
      <c r="H308" s="228" t="s">
        <v>13</v>
      </c>
      <c r="I308" s="229">
        <v>0</v>
      </c>
      <c r="J308" s="229">
        <f>J309</f>
        <v>50000000</v>
      </c>
      <c r="K308" s="230"/>
      <c r="L308" s="231"/>
    </row>
    <row r="309" spans="1:12">
      <c r="A309" s="232" t="s">
        <v>392</v>
      </c>
      <c r="B309" s="233" t="s">
        <v>75</v>
      </c>
      <c r="C309" s="234"/>
      <c r="D309" s="234"/>
      <c r="E309" s="234"/>
      <c r="F309" s="235"/>
      <c r="G309" s="233">
        <v>0</v>
      </c>
      <c r="H309" s="235" t="s">
        <v>13</v>
      </c>
      <c r="I309" s="236">
        <v>0</v>
      </c>
      <c r="J309" s="236">
        <f>J310</f>
        <v>50000000</v>
      </c>
      <c r="K309" s="237"/>
      <c r="L309" s="238" t="s">
        <v>27</v>
      </c>
    </row>
    <row r="310" spans="1:12">
      <c r="A310" s="239" t="s">
        <v>13</v>
      </c>
      <c r="B310" s="240" t="s">
        <v>389</v>
      </c>
      <c r="C310" s="241"/>
      <c r="D310" s="241"/>
      <c r="E310" s="241"/>
      <c r="F310" s="242"/>
      <c r="G310" s="240">
        <v>1</v>
      </c>
      <c r="H310" s="242" t="s">
        <v>29</v>
      </c>
      <c r="I310" s="243">
        <v>50000000</v>
      </c>
      <c r="J310" s="243">
        <f>G310*I310</f>
        <v>50000000</v>
      </c>
      <c r="K310" s="244" t="s">
        <v>30</v>
      </c>
      <c r="L310" s="245"/>
    </row>
    <row r="311" spans="1:12">
      <c r="A311" s="218" t="s">
        <v>417</v>
      </c>
      <c r="B311" s="219" t="s">
        <v>418</v>
      </c>
      <c r="C311" s="220"/>
      <c r="D311" s="220"/>
      <c r="E311" s="220"/>
      <c r="F311" s="221"/>
      <c r="G311" s="219">
        <v>0</v>
      </c>
      <c r="H311" s="221" t="s">
        <v>13</v>
      </c>
      <c r="I311" s="222">
        <v>0</v>
      </c>
      <c r="J311" s="222">
        <f>J312</f>
        <v>57700000</v>
      </c>
      <c r="K311" s="223"/>
      <c r="L311" s="224"/>
    </row>
    <row r="312" spans="1:12">
      <c r="A312" s="59" t="s">
        <v>392</v>
      </c>
      <c r="B312" s="60" t="s">
        <v>75</v>
      </c>
      <c r="C312" s="128"/>
      <c r="D312" s="128"/>
      <c r="E312" s="128"/>
      <c r="F312" s="61"/>
      <c r="G312" s="60">
        <v>0</v>
      </c>
      <c r="H312" s="61" t="s">
        <v>13</v>
      </c>
      <c r="I312" s="62">
        <v>0</v>
      </c>
      <c r="J312" s="62">
        <f>SUM(J313:J318)</f>
        <v>57700000</v>
      </c>
      <c r="K312" s="63"/>
      <c r="L312" s="64" t="s">
        <v>27</v>
      </c>
    </row>
    <row r="313" spans="1:12">
      <c r="A313" s="65" t="s">
        <v>13</v>
      </c>
      <c r="B313" s="66" t="s">
        <v>398</v>
      </c>
      <c r="C313" s="97"/>
      <c r="D313" s="97"/>
      <c r="E313" s="97"/>
      <c r="F313" s="67"/>
      <c r="G313" s="66">
        <v>2</v>
      </c>
      <c r="H313" s="67" t="s">
        <v>394</v>
      </c>
      <c r="I313" s="68">
        <v>1000000</v>
      </c>
      <c r="J313" s="68">
        <f t="shared" ref="J313:J318" si="4">G313*I313</f>
        <v>2000000</v>
      </c>
      <c r="K313" s="69" t="s">
        <v>30</v>
      </c>
      <c r="L313" s="70"/>
    </row>
    <row r="314" spans="1:12">
      <c r="A314" s="65" t="s">
        <v>13</v>
      </c>
      <c r="B314" s="66" t="s">
        <v>419</v>
      </c>
      <c r="C314" s="97"/>
      <c r="D314" s="97"/>
      <c r="E314" s="97"/>
      <c r="F314" s="67"/>
      <c r="G314" s="66">
        <v>2</v>
      </c>
      <c r="H314" s="67" t="s">
        <v>394</v>
      </c>
      <c r="I314" s="68">
        <v>1600000</v>
      </c>
      <c r="J314" s="68">
        <f t="shared" si="4"/>
        <v>3200000</v>
      </c>
      <c r="K314" s="69" t="s">
        <v>30</v>
      </c>
      <c r="L314" s="70"/>
    </row>
    <row r="315" spans="1:12">
      <c r="A315" s="65" t="s">
        <v>13</v>
      </c>
      <c r="B315" s="66" t="s">
        <v>420</v>
      </c>
      <c r="C315" s="97"/>
      <c r="D315" s="97"/>
      <c r="E315" s="97"/>
      <c r="F315" s="67"/>
      <c r="G315" s="66">
        <v>1</v>
      </c>
      <c r="H315" s="67" t="s">
        <v>394</v>
      </c>
      <c r="I315" s="68">
        <v>5500000</v>
      </c>
      <c r="J315" s="68">
        <f t="shared" si="4"/>
        <v>5500000</v>
      </c>
      <c r="K315" s="69" t="s">
        <v>30</v>
      </c>
      <c r="L315" s="70"/>
    </row>
    <row r="316" spans="1:12">
      <c r="A316" s="65" t="s">
        <v>13</v>
      </c>
      <c r="B316" s="66" t="s">
        <v>410</v>
      </c>
      <c r="C316" s="97"/>
      <c r="D316" s="97"/>
      <c r="E316" s="97"/>
      <c r="F316" s="67"/>
      <c r="G316" s="66">
        <v>4</v>
      </c>
      <c r="H316" s="67" t="s">
        <v>394</v>
      </c>
      <c r="I316" s="68">
        <v>1750000</v>
      </c>
      <c r="J316" s="68">
        <f t="shared" si="4"/>
        <v>7000000</v>
      </c>
      <c r="K316" s="69" t="s">
        <v>30</v>
      </c>
      <c r="L316" s="70"/>
    </row>
    <row r="317" spans="1:12">
      <c r="A317" s="65" t="s">
        <v>13</v>
      </c>
      <c r="B317" s="66" t="s">
        <v>393</v>
      </c>
      <c r="C317" s="97"/>
      <c r="D317" s="97"/>
      <c r="E317" s="97"/>
      <c r="F317" s="67"/>
      <c r="G317" s="66">
        <v>4</v>
      </c>
      <c r="H317" s="67" t="s">
        <v>394</v>
      </c>
      <c r="I317" s="68">
        <v>7500000</v>
      </c>
      <c r="J317" s="68">
        <f t="shared" si="4"/>
        <v>30000000</v>
      </c>
      <c r="K317" s="69" t="s">
        <v>30</v>
      </c>
      <c r="L317" s="70"/>
    </row>
    <row r="318" spans="1:12">
      <c r="A318" s="65" t="s">
        <v>13</v>
      </c>
      <c r="B318" s="66" t="s">
        <v>401</v>
      </c>
      <c r="C318" s="97"/>
      <c r="D318" s="97"/>
      <c r="E318" s="97"/>
      <c r="F318" s="67"/>
      <c r="G318" s="66">
        <v>1</v>
      </c>
      <c r="H318" s="67" t="s">
        <v>394</v>
      </c>
      <c r="I318" s="68">
        <v>10000000</v>
      </c>
      <c r="J318" s="68">
        <f t="shared" si="4"/>
        <v>10000000</v>
      </c>
      <c r="K318" s="69" t="s">
        <v>30</v>
      </c>
      <c r="L318" s="70"/>
    </row>
    <row r="319" spans="1:12">
      <c r="A319" s="225" t="s">
        <v>421</v>
      </c>
      <c r="B319" s="226" t="s">
        <v>422</v>
      </c>
      <c r="C319" s="227"/>
      <c r="D319" s="227"/>
      <c r="E319" s="227"/>
      <c r="F319" s="228"/>
      <c r="G319" s="226">
        <v>0</v>
      </c>
      <c r="H319" s="228" t="s">
        <v>13</v>
      </c>
      <c r="I319" s="229">
        <v>0</v>
      </c>
      <c r="J319" s="229">
        <f>J320</f>
        <v>28244000</v>
      </c>
      <c r="K319" s="230"/>
      <c r="L319" s="231"/>
    </row>
    <row r="320" spans="1:12">
      <c r="A320" s="232" t="s">
        <v>392</v>
      </c>
      <c r="B320" s="233" t="s">
        <v>75</v>
      </c>
      <c r="C320" s="234"/>
      <c r="D320" s="234"/>
      <c r="E320" s="234"/>
      <c r="F320" s="235"/>
      <c r="G320" s="233">
        <v>0</v>
      </c>
      <c r="H320" s="235" t="s">
        <v>13</v>
      </c>
      <c r="I320" s="236">
        <v>0</v>
      </c>
      <c r="J320" s="236">
        <f>SUM(J321:J325)</f>
        <v>28244000</v>
      </c>
      <c r="K320" s="237"/>
      <c r="L320" s="238" t="s">
        <v>27</v>
      </c>
    </row>
    <row r="321" spans="1:12">
      <c r="A321" s="239" t="s">
        <v>13</v>
      </c>
      <c r="B321" s="240" t="s">
        <v>395</v>
      </c>
      <c r="C321" s="241"/>
      <c r="D321" s="241"/>
      <c r="E321" s="241"/>
      <c r="F321" s="242"/>
      <c r="G321" s="240">
        <v>2</v>
      </c>
      <c r="H321" s="242" t="s">
        <v>394</v>
      </c>
      <c r="I321" s="243">
        <v>3775000</v>
      </c>
      <c r="J321" s="243">
        <f>G321*I321</f>
        <v>7550000</v>
      </c>
      <c r="K321" s="244" t="s">
        <v>30</v>
      </c>
      <c r="L321" s="245"/>
    </row>
    <row r="322" spans="1:12">
      <c r="A322" s="239" t="s">
        <v>13</v>
      </c>
      <c r="B322" s="240" t="s">
        <v>423</v>
      </c>
      <c r="C322" s="241"/>
      <c r="D322" s="241"/>
      <c r="E322" s="241"/>
      <c r="F322" s="242"/>
      <c r="G322" s="240">
        <v>1</v>
      </c>
      <c r="H322" s="242" t="s">
        <v>394</v>
      </c>
      <c r="I322" s="243">
        <v>4050000</v>
      </c>
      <c r="J322" s="243">
        <f>G322*I322</f>
        <v>4050000</v>
      </c>
      <c r="K322" s="244" t="s">
        <v>30</v>
      </c>
      <c r="L322" s="245"/>
    </row>
    <row r="323" spans="1:12">
      <c r="A323" s="239" t="s">
        <v>13</v>
      </c>
      <c r="B323" s="240" t="s">
        <v>424</v>
      </c>
      <c r="C323" s="241"/>
      <c r="D323" s="241"/>
      <c r="E323" s="241"/>
      <c r="F323" s="242"/>
      <c r="G323" s="240">
        <v>1</v>
      </c>
      <c r="H323" s="242" t="s">
        <v>394</v>
      </c>
      <c r="I323" s="243">
        <v>3245000</v>
      </c>
      <c r="J323" s="243">
        <f>G323*I323</f>
        <v>3245000</v>
      </c>
      <c r="K323" s="244" t="s">
        <v>30</v>
      </c>
      <c r="L323" s="245"/>
    </row>
    <row r="324" spans="1:12">
      <c r="A324" s="239" t="s">
        <v>13</v>
      </c>
      <c r="B324" s="240" t="s">
        <v>425</v>
      </c>
      <c r="C324" s="241"/>
      <c r="D324" s="241"/>
      <c r="E324" s="241"/>
      <c r="F324" s="242"/>
      <c r="G324" s="240">
        <v>1</v>
      </c>
      <c r="H324" s="242" t="s">
        <v>394</v>
      </c>
      <c r="I324" s="243">
        <v>4999000</v>
      </c>
      <c r="J324" s="243">
        <f>G324*I324</f>
        <v>4999000</v>
      </c>
      <c r="K324" s="244" t="s">
        <v>30</v>
      </c>
      <c r="L324" s="245"/>
    </row>
    <row r="325" spans="1:12">
      <c r="A325" s="239" t="s">
        <v>13</v>
      </c>
      <c r="B325" s="240" t="s">
        <v>393</v>
      </c>
      <c r="C325" s="241"/>
      <c r="D325" s="241"/>
      <c r="E325" s="241"/>
      <c r="F325" s="242"/>
      <c r="G325" s="240">
        <v>2</v>
      </c>
      <c r="H325" s="242" t="s">
        <v>394</v>
      </c>
      <c r="I325" s="243">
        <v>4200000</v>
      </c>
      <c r="J325" s="243">
        <f>G325*I325</f>
        <v>8400000</v>
      </c>
      <c r="K325" s="244" t="s">
        <v>30</v>
      </c>
      <c r="L325" s="245"/>
    </row>
    <row r="326" spans="1:12">
      <c r="A326" s="218" t="s">
        <v>426</v>
      </c>
      <c r="B326" s="219" t="s">
        <v>22</v>
      </c>
      <c r="C326" s="220"/>
      <c r="D326" s="220"/>
      <c r="E326" s="220"/>
      <c r="F326" s="221"/>
      <c r="G326" s="219">
        <v>0</v>
      </c>
      <c r="H326" s="221" t="s">
        <v>13</v>
      </c>
      <c r="I326" s="222">
        <v>0</v>
      </c>
      <c r="J326" s="222">
        <f>J327</f>
        <v>137110000</v>
      </c>
      <c r="K326" s="223"/>
      <c r="L326" s="224"/>
    </row>
    <row r="327" spans="1:12">
      <c r="A327" s="59" t="s">
        <v>392</v>
      </c>
      <c r="B327" s="60" t="s">
        <v>75</v>
      </c>
      <c r="C327" s="128"/>
      <c r="D327" s="128"/>
      <c r="E327" s="128"/>
      <c r="F327" s="61"/>
      <c r="G327" s="60">
        <v>0</v>
      </c>
      <c r="H327" s="61" t="s">
        <v>13</v>
      </c>
      <c r="I327" s="62">
        <v>0</v>
      </c>
      <c r="J327" s="62">
        <f>SUM(J328:J333)</f>
        <v>137110000</v>
      </c>
      <c r="K327" s="63"/>
      <c r="L327" s="64" t="s">
        <v>27</v>
      </c>
    </row>
    <row r="328" spans="1:12">
      <c r="A328" s="65" t="s">
        <v>13</v>
      </c>
      <c r="B328" s="66" t="s">
        <v>393</v>
      </c>
      <c r="C328" s="97"/>
      <c r="D328" s="97"/>
      <c r="E328" s="97"/>
      <c r="F328" s="67"/>
      <c r="G328" s="66">
        <v>10</v>
      </c>
      <c r="H328" s="67" t="s">
        <v>394</v>
      </c>
      <c r="I328" s="68">
        <v>6000000</v>
      </c>
      <c r="J328" s="68">
        <f t="shared" ref="J328:J333" si="5">G328*I328</f>
        <v>60000000</v>
      </c>
      <c r="K328" s="69" t="s">
        <v>30</v>
      </c>
      <c r="L328" s="70"/>
    </row>
    <row r="329" spans="1:12">
      <c r="A329" s="65" t="s">
        <v>13</v>
      </c>
      <c r="B329" s="66" t="s">
        <v>427</v>
      </c>
      <c r="C329" s="97"/>
      <c r="D329" s="97"/>
      <c r="E329" s="97"/>
      <c r="F329" s="67"/>
      <c r="G329" s="66">
        <v>1</v>
      </c>
      <c r="H329" s="67" t="s">
        <v>394</v>
      </c>
      <c r="I329" s="68">
        <v>28000000</v>
      </c>
      <c r="J329" s="68">
        <f t="shared" si="5"/>
        <v>28000000</v>
      </c>
      <c r="K329" s="69" t="s">
        <v>30</v>
      </c>
      <c r="L329" s="70"/>
    </row>
    <row r="330" spans="1:12">
      <c r="A330" s="65" t="s">
        <v>13</v>
      </c>
      <c r="B330" s="66" t="s">
        <v>428</v>
      </c>
      <c r="C330" s="97"/>
      <c r="D330" s="97"/>
      <c r="E330" s="97"/>
      <c r="F330" s="67"/>
      <c r="G330" s="66">
        <v>2</v>
      </c>
      <c r="H330" s="67" t="s">
        <v>394</v>
      </c>
      <c r="I330" s="68">
        <v>1680000</v>
      </c>
      <c r="J330" s="68">
        <f t="shared" si="5"/>
        <v>3360000</v>
      </c>
      <c r="K330" s="69" t="s">
        <v>30</v>
      </c>
      <c r="L330" s="70"/>
    </row>
    <row r="331" spans="1:12">
      <c r="A331" s="65" t="s">
        <v>13</v>
      </c>
      <c r="B331" s="66" t="s">
        <v>429</v>
      </c>
      <c r="C331" s="97"/>
      <c r="D331" s="97"/>
      <c r="E331" s="97"/>
      <c r="F331" s="67"/>
      <c r="G331" s="66">
        <v>1</v>
      </c>
      <c r="H331" s="67" t="s">
        <v>394</v>
      </c>
      <c r="I331" s="68">
        <v>20000000</v>
      </c>
      <c r="J331" s="68">
        <f t="shared" si="5"/>
        <v>20000000</v>
      </c>
      <c r="K331" s="69" t="s">
        <v>30</v>
      </c>
      <c r="L331" s="70"/>
    </row>
    <row r="332" spans="1:12">
      <c r="A332" s="65" t="s">
        <v>13</v>
      </c>
      <c r="B332" s="66" t="s">
        <v>395</v>
      </c>
      <c r="C332" s="97"/>
      <c r="D332" s="97"/>
      <c r="E332" s="97"/>
      <c r="F332" s="67"/>
      <c r="G332" s="66">
        <v>1</v>
      </c>
      <c r="H332" s="67" t="s">
        <v>394</v>
      </c>
      <c r="I332" s="68">
        <v>5750000</v>
      </c>
      <c r="J332" s="68">
        <f t="shared" si="5"/>
        <v>5750000</v>
      </c>
      <c r="K332" s="69" t="s">
        <v>30</v>
      </c>
      <c r="L332" s="70"/>
    </row>
    <row r="333" spans="1:12">
      <c r="A333" s="65" t="s">
        <v>13</v>
      </c>
      <c r="B333" s="66" t="s">
        <v>420</v>
      </c>
      <c r="C333" s="97"/>
      <c r="D333" s="97"/>
      <c r="E333" s="97"/>
      <c r="F333" s="67"/>
      <c r="G333" s="66">
        <v>1</v>
      </c>
      <c r="H333" s="67" t="s">
        <v>394</v>
      </c>
      <c r="I333" s="68">
        <v>20000000</v>
      </c>
      <c r="J333" s="68">
        <f t="shared" si="5"/>
        <v>20000000</v>
      </c>
      <c r="K333" s="69" t="s">
        <v>30</v>
      </c>
      <c r="L333" s="70"/>
    </row>
    <row r="334" spans="1:12">
      <c r="A334" s="225" t="s">
        <v>430</v>
      </c>
      <c r="B334" s="226" t="s">
        <v>431</v>
      </c>
      <c r="C334" s="227"/>
      <c r="D334" s="227"/>
      <c r="E334" s="227"/>
      <c r="F334" s="228"/>
      <c r="G334" s="226">
        <v>0</v>
      </c>
      <c r="H334" s="228" t="s">
        <v>13</v>
      </c>
      <c r="I334" s="229">
        <v>0</v>
      </c>
      <c r="J334" s="229">
        <f>J335</f>
        <v>19000000</v>
      </c>
      <c r="K334" s="230"/>
      <c r="L334" s="231"/>
    </row>
    <row r="335" spans="1:12">
      <c r="A335" s="232" t="s">
        <v>392</v>
      </c>
      <c r="B335" s="233" t="s">
        <v>75</v>
      </c>
      <c r="C335" s="234"/>
      <c r="D335" s="234"/>
      <c r="E335" s="234"/>
      <c r="F335" s="235"/>
      <c r="G335" s="233">
        <v>0</v>
      </c>
      <c r="H335" s="235" t="s">
        <v>13</v>
      </c>
      <c r="I335" s="236">
        <v>0</v>
      </c>
      <c r="J335" s="236">
        <f>J336</f>
        <v>19000000</v>
      </c>
      <c r="K335" s="237"/>
      <c r="L335" s="238" t="s">
        <v>27</v>
      </c>
    </row>
    <row r="336" spans="1:12">
      <c r="A336" s="239" t="s">
        <v>13</v>
      </c>
      <c r="B336" s="240" t="s">
        <v>396</v>
      </c>
      <c r="C336" s="241"/>
      <c r="D336" s="241"/>
      <c r="E336" s="241"/>
      <c r="F336" s="242"/>
      <c r="G336" s="240">
        <v>2</v>
      </c>
      <c r="H336" s="242" t="s">
        <v>394</v>
      </c>
      <c r="I336" s="243">
        <v>9500000</v>
      </c>
      <c r="J336" s="243">
        <f>G336*I336</f>
        <v>19000000</v>
      </c>
      <c r="K336" s="244" t="s">
        <v>30</v>
      </c>
      <c r="L336" s="245"/>
    </row>
    <row r="337" spans="1:12">
      <c r="A337" s="218" t="s">
        <v>432</v>
      </c>
      <c r="B337" s="219" t="s">
        <v>433</v>
      </c>
      <c r="C337" s="220"/>
      <c r="D337" s="220"/>
      <c r="E337" s="220"/>
      <c r="F337" s="221"/>
      <c r="G337" s="219">
        <v>0</v>
      </c>
      <c r="H337" s="221" t="s">
        <v>13</v>
      </c>
      <c r="I337" s="222">
        <v>0</v>
      </c>
      <c r="J337" s="222">
        <f>J338</f>
        <v>128000000</v>
      </c>
      <c r="K337" s="223"/>
      <c r="L337" s="224"/>
    </row>
    <row r="338" spans="1:12">
      <c r="A338" s="59" t="s">
        <v>392</v>
      </c>
      <c r="B338" s="60" t="s">
        <v>75</v>
      </c>
      <c r="C338" s="128"/>
      <c r="D338" s="128"/>
      <c r="E338" s="128"/>
      <c r="F338" s="61"/>
      <c r="G338" s="60">
        <v>0</v>
      </c>
      <c r="H338" s="61" t="s">
        <v>13</v>
      </c>
      <c r="I338" s="62">
        <v>0</v>
      </c>
      <c r="J338" s="62">
        <f>J339</f>
        <v>128000000</v>
      </c>
      <c r="K338" s="63"/>
      <c r="L338" s="64" t="s">
        <v>27</v>
      </c>
    </row>
    <row r="339" spans="1:12">
      <c r="A339" s="65" t="s">
        <v>13</v>
      </c>
      <c r="B339" s="66" t="s">
        <v>393</v>
      </c>
      <c r="C339" s="97"/>
      <c r="D339" s="97"/>
      <c r="E339" s="97"/>
      <c r="F339" s="67"/>
      <c r="G339" s="66">
        <v>16</v>
      </c>
      <c r="H339" s="67" t="s">
        <v>394</v>
      </c>
      <c r="I339" s="68">
        <v>8000000</v>
      </c>
      <c r="J339" s="68">
        <f>G339*I339</f>
        <v>128000000</v>
      </c>
      <c r="K339" s="69" t="s">
        <v>30</v>
      </c>
      <c r="L339" s="70"/>
    </row>
    <row r="340" spans="1:12">
      <c r="A340" s="225" t="s">
        <v>434</v>
      </c>
      <c r="B340" s="226" t="s">
        <v>435</v>
      </c>
      <c r="C340" s="227"/>
      <c r="D340" s="227"/>
      <c r="E340" s="227"/>
      <c r="F340" s="228"/>
      <c r="G340" s="226">
        <v>0</v>
      </c>
      <c r="H340" s="228" t="s">
        <v>13</v>
      </c>
      <c r="I340" s="229">
        <v>0</v>
      </c>
      <c r="J340" s="229">
        <f>J341</f>
        <v>300000000</v>
      </c>
      <c r="K340" s="230"/>
      <c r="L340" s="231"/>
    </row>
    <row r="341" spans="1:12">
      <c r="A341" s="232" t="s">
        <v>392</v>
      </c>
      <c r="B341" s="233" t="s">
        <v>75</v>
      </c>
      <c r="C341" s="234"/>
      <c r="D341" s="234"/>
      <c r="E341" s="234"/>
      <c r="F341" s="235"/>
      <c r="G341" s="233">
        <v>0</v>
      </c>
      <c r="H341" s="235" t="s">
        <v>13</v>
      </c>
      <c r="I341" s="236">
        <v>0</v>
      </c>
      <c r="J341" s="236">
        <f>SUM(J342:J345)</f>
        <v>300000000</v>
      </c>
      <c r="K341" s="237"/>
      <c r="L341" s="238" t="s">
        <v>27</v>
      </c>
    </row>
    <row r="342" spans="1:12">
      <c r="A342" s="239" t="s">
        <v>13</v>
      </c>
      <c r="B342" s="240" t="s">
        <v>436</v>
      </c>
      <c r="C342" s="241"/>
      <c r="D342" s="241"/>
      <c r="E342" s="241"/>
      <c r="F342" s="242"/>
      <c r="G342" s="240">
        <v>1</v>
      </c>
      <c r="H342" s="242" t="s">
        <v>394</v>
      </c>
      <c r="I342" s="243">
        <v>110000000</v>
      </c>
      <c r="J342" s="243">
        <f>G342*I342</f>
        <v>110000000</v>
      </c>
      <c r="K342" s="244" t="s">
        <v>30</v>
      </c>
      <c r="L342" s="245"/>
    </row>
    <row r="343" spans="1:12">
      <c r="A343" s="239" t="s">
        <v>13</v>
      </c>
      <c r="B343" s="240" t="s">
        <v>437</v>
      </c>
      <c r="C343" s="241"/>
      <c r="D343" s="241"/>
      <c r="E343" s="241"/>
      <c r="F343" s="242"/>
      <c r="G343" s="240">
        <v>1</v>
      </c>
      <c r="H343" s="242" t="s">
        <v>438</v>
      </c>
      <c r="I343" s="243">
        <v>100000000</v>
      </c>
      <c r="J343" s="243">
        <f>G343*I343</f>
        <v>100000000</v>
      </c>
      <c r="K343" s="244" t="s">
        <v>30</v>
      </c>
      <c r="L343" s="245"/>
    </row>
    <row r="344" spans="1:12">
      <c r="A344" s="239" t="s">
        <v>13</v>
      </c>
      <c r="B344" s="240" t="s">
        <v>439</v>
      </c>
      <c r="C344" s="241"/>
      <c r="D344" s="241"/>
      <c r="E344" s="241"/>
      <c r="F344" s="242"/>
      <c r="G344" s="240">
        <v>5</v>
      </c>
      <c r="H344" s="242" t="s">
        <v>394</v>
      </c>
      <c r="I344" s="243">
        <v>2000000</v>
      </c>
      <c r="J344" s="243">
        <f>G344*I344</f>
        <v>10000000</v>
      </c>
      <c r="K344" s="244" t="s">
        <v>30</v>
      </c>
      <c r="L344" s="245"/>
    </row>
    <row r="345" spans="1:12">
      <c r="A345" s="239" t="s">
        <v>13</v>
      </c>
      <c r="B345" s="240" t="s">
        <v>440</v>
      </c>
      <c r="C345" s="241"/>
      <c r="D345" s="241"/>
      <c r="E345" s="241"/>
      <c r="F345" s="242"/>
      <c r="G345" s="240">
        <v>1</v>
      </c>
      <c r="H345" s="242" t="s">
        <v>441</v>
      </c>
      <c r="I345" s="243">
        <v>80000000</v>
      </c>
      <c r="J345" s="243">
        <f>G345*I345</f>
        <v>80000000</v>
      </c>
      <c r="K345" s="244" t="s">
        <v>30</v>
      </c>
      <c r="L345" s="245"/>
    </row>
    <row r="346" spans="1:12">
      <c r="A346" s="218" t="s">
        <v>442</v>
      </c>
      <c r="B346" s="219" t="s">
        <v>443</v>
      </c>
      <c r="C346" s="220"/>
      <c r="D346" s="220"/>
      <c r="E346" s="220"/>
      <c r="F346" s="221"/>
      <c r="G346" s="219">
        <v>0</v>
      </c>
      <c r="H346" s="221" t="s">
        <v>13</v>
      </c>
      <c r="I346" s="222">
        <v>0</v>
      </c>
      <c r="J346" s="222">
        <f>J347</f>
        <v>14500000</v>
      </c>
      <c r="K346" s="223"/>
      <c r="L346" s="224"/>
    </row>
    <row r="347" spans="1:12">
      <c r="A347" s="59" t="s">
        <v>392</v>
      </c>
      <c r="B347" s="60" t="s">
        <v>75</v>
      </c>
      <c r="C347" s="128"/>
      <c r="D347" s="128"/>
      <c r="E347" s="128"/>
      <c r="F347" s="61"/>
      <c r="G347" s="60">
        <v>0</v>
      </c>
      <c r="H347" s="61" t="s">
        <v>13</v>
      </c>
      <c r="I347" s="62">
        <v>0</v>
      </c>
      <c r="J347" s="62">
        <f>SUM(J348:J350)</f>
        <v>14500000</v>
      </c>
      <c r="K347" s="63"/>
      <c r="L347" s="64" t="s">
        <v>27</v>
      </c>
    </row>
    <row r="348" spans="1:12">
      <c r="A348" s="65" t="s">
        <v>13</v>
      </c>
      <c r="B348" s="66" t="s">
        <v>444</v>
      </c>
      <c r="C348" s="97"/>
      <c r="D348" s="97"/>
      <c r="E348" s="97"/>
      <c r="F348" s="67"/>
      <c r="G348" s="66">
        <v>1</v>
      </c>
      <c r="H348" s="67" t="s">
        <v>445</v>
      </c>
      <c r="I348" s="68">
        <v>5500000</v>
      </c>
      <c r="J348" s="68">
        <f>G348*I348</f>
        <v>5500000</v>
      </c>
      <c r="K348" s="69" t="s">
        <v>30</v>
      </c>
      <c r="L348" s="70"/>
    </row>
    <row r="349" spans="1:12">
      <c r="A349" s="65" t="s">
        <v>13</v>
      </c>
      <c r="B349" s="66" t="s">
        <v>396</v>
      </c>
      <c r="C349" s="97"/>
      <c r="D349" s="97"/>
      <c r="E349" s="97"/>
      <c r="F349" s="67"/>
      <c r="G349" s="66">
        <v>1</v>
      </c>
      <c r="H349" s="67" t="s">
        <v>394</v>
      </c>
      <c r="I349" s="68">
        <v>7000000</v>
      </c>
      <c r="J349" s="68">
        <f>G349*I349</f>
        <v>7000000</v>
      </c>
      <c r="K349" s="69" t="s">
        <v>30</v>
      </c>
      <c r="L349" s="70"/>
    </row>
    <row r="350" spans="1:12">
      <c r="A350" s="65" t="s">
        <v>13</v>
      </c>
      <c r="B350" s="66" t="s">
        <v>395</v>
      </c>
      <c r="C350" s="97"/>
      <c r="D350" s="97"/>
      <c r="E350" s="97"/>
      <c r="F350" s="67"/>
      <c r="G350" s="66">
        <v>2</v>
      </c>
      <c r="H350" s="67" t="s">
        <v>394</v>
      </c>
      <c r="I350" s="68">
        <v>1000000</v>
      </c>
      <c r="J350" s="68">
        <f>G350*I350</f>
        <v>2000000</v>
      </c>
      <c r="K350" s="69" t="s">
        <v>30</v>
      </c>
      <c r="L350" s="70"/>
    </row>
    <row r="351" spans="1:12">
      <c r="A351" s="225" t="s">
        <v>446</v>
      </c>
      <c r="B351" s="226" t="s">
        <v>447</v>
      </c>
      <c r="C351" s="227"/>
      <c r="D351" s="227"/>
      <c r="E351" s="227"/>
      <c r="F351" s="228"/>
      <c r="G351" s="226">
        <v>0</v>
      </c>
      <c r="H351" s="228" t="s">
        <v>13</v>
      </c>
      <c r="I351" s="229">
        <v>0</v>
      </c>
      <c r="J351" s="229">
        <f>J352</f>
        <v>20022000</v>
      </c>
      <c r="K351" s="230"/>
      <c r="L351" s="231"/>
    </row>
    <row r="352" spans="1:12">
      <c r="A352" s="232" t="s">
        <v>392</v>
      </c>
      <c r="B352" s="233" t="s">
        <v>75</v>
      </c>
      <c r="C352" s="234"/>
      <c r="D352" s="234"/>
      <c r="E352" s="234"/>
      <c r="F352" s="235"/>
      <c r="G352" s="233">
        <v>0</v>
      </c>
      <c r="H352" s="235" t="s">
        <v>13</v>
      </c>
      <c r="I352" s="236">
        <v>0</v>
      </c>
      <c r="J352" s="236">
        <f>SUM(J353:J357)</f>
        <v>20022000</v>
      </c>
      <c r="K352" s="237"/>
      <c r="L352" s="238" t="s">
        <v>27</v>
      </c>
    </row>
    <row r="353" spans="1:12">
      <c r="A353" s="239" t="s">
        <v>13</v>
      </c>
      <c r="B353" s="240" t="s">
        <v>410</v>
      </c>
      <c r="C353" s="241"/>
      <c r="D353" s="241"/>
      <c r="E353" s="241"/>
      <c r="F353" s="242"/>
      <c r="G353" s="240">
        <v>1</v>
      </c>
      <c r="H353" s="242" t="s">
        <v>394</v>
      </c>
      <c r="I353" s="243">
        <v>706000</v>
      </c>
      <c r="J353" s="243">
        <f>G353*I353</f>
        <v>706000</v>
      </c>
      <c r="K353" s="244" t="s">
        <v>30</v>
      </c>
      <c r="L353" s="245"/>
    </row>
    <row r="354" spans="1:12">
      <c r="A354" s="239" t="s">
        <v>13</v>
      </c>
      <c r="B354" s="240" t="s">
        <v>448</v>
      </c>
      <c r="C354" s="241"/>
      <c r="D354" s="241"/>
      <c r="E354" s="241"/>
      <c r="F354" s="242"/>
      <c r="G354" s="240">
        <v>1</v>
      </c>
      <c r="H354" s="242" t="s">
        <v>394</v>
      </c>
      <c r="I354" s="243">
        <v>1462000</v>
      </c>
      <c r="J354" s="243">
        <f>G354*I354</f>
        <v>1462000</v>
      </c>
      <c r="K354" s="244" t="s">
        <v>30</v>
      </c>
      <c r="L354" s="245"/>
    </row>
    <row r="355" spans="1:12">
      <c r="A355" s="239" t="s">
        <v>13</v>
      </c>
      <c r="B355" s="240" t="s">
        <v>393</v>
      </c>
      <c r="C355" s="241"/>
      <c r="D355" s="241"/>
      <c r="E355" s="241"/>
      <c r="F355" s="242"/>
      <c r="G355" s="240">
        <v>2</v>
      </c>
      <c r="H355" s="242" t="s">
        <v>394</v>
      </c>
      <c r="I355" s="243">
        <v>4679000</v>
      </c>
      <c r="J355" s="243">
        <f>G355*I355</f>
        <v>9358000</v>
      </c>
      <c r="K355" s="244" t="s">
        <v>30</v>
      </c>
      <c r="L355" s="245"/>
    </row>
    <row r="356" spans="1:12">
      <c r="A356" s="239" t="s">
        <v>13</v>
      </c>
      <c r="B356" s="240" t="s">
        <v>449</v>
      </c>
      <c r="C356" s="241"/>
      <c r="D356" s="241"/>
      <c r="E356" s="241"/>
      <c r="F356" s="242"/>
      <c r="G356" s="240">
        <v>1</v>
      </c>
      <c r="H356" s="242" t="s">
        <v>394</v>
      </c>
      <c r="I356" s="243">
        <v>4236000</v>
      </c>
      <c r="J356" s="243">
        <f>G356*I356</f>
        <v>4236000</v>
      </c>
      <c r="K356" s="244" t="s">
        <v>30</v>
      </c>
      <c r="L356" s="245"/>
    </row>
    <row r="357" spans="1:12">
      <c r="A357" s="239" t="s">
        <v>13</v>
      </c>
      <c r="B357" s="240" t="s">
        <v>409</v>
      </c>
      <c r="C357" s="241"/>
      <c r="D357" s="241"/>
      <c r="E357" s="241"/>
      <c r="F357" s="242"/>
      <c r="G357" s="240">
        <v>2</v>
      </c>
      <c r="H357" s="242" t="s">
        <v>394</v>
      </c>
      <c r="I357" s="243">
        <v>2130000</v>
      </c>
      <c r="J357" s="243">
        <f>G357*I357</f>
        <v>4260000</v>
      </c>
      <c r="K357" s="244" t="s">
        <v>30</v>
      </c>
      <c r="L357" s="245"/>
    </row>
    <row r="358" spans="1:12">
      <c r="A358" s="218" t="s">
        <v>450</v>
      </c>
      <c r="B358" s="219" t="s">
        <v>451</v>
      </c>
      <c r="C358" s="220"/>
      <c r="D358" s="220"/>
      <c r="E358" s="220"/>
      <c r="F358" s="221"/>
      <c r="G358" s="219">
        <v>0</v>
      </c>
      <c r="H358" s="221" t="s">
        <v>13</v>
      </c>
      <c r="I358" s="222">
        <v>0</v>
      </c>
      <c r="J358" s="222">
        <f>J359</f>
        <v>27139000</v>
      </c>
      <c r="K358" s="223"/>
      <c r="L358" s="224"/>
    </row>
    <row r="359" spans="1:12">
      <c r="A359" s="59" t="s">
        <v>392</v>
      </c>
      <c r="B359" s="60" t="s">
        <v>75</v>
      </c>
      <c r="C359" s="128"/>
      <c r="D359" s="128"/>
      <c r="E359" s="128"/>
      <c r="F359" s="61"/>
      <c r="G359" s="60">
        <v>0</v>
      </c>
      <c r="H359" s="61" t="s">
        <v>13</v>
      </c>
      <c r="I359" s="62">
        <v>0</v>
      </c>
      <c r="J359" s="62">
        <f>SUM(J360:J364)</f>
        <v>27139000</v>
      </c>
      <c r="K359" s="63"/>
      <c r="L359" s="64" t="s">
        <v>27</v>
      </c>
    </row>
    <row r="360" spans="1:12">
      <c r="A360" s="65" t="s">
        <v>13</v>
      </c>
      <c r="B360" s="66" t="s">
        <v>452</v>
      </c>
      <c r="C360" s="97"/>
      <c r="D360" s="97"/>
      <c r="E360" s="97"/>
      <c r="F360" s="67"/>
      <c r="G360" s="66">
        <v>1</v>
      </c>
      <c r="H360" s="67" t="s">
        <v>394</v>
      </c>
      <c r="I360" s="68">
        <v>10500000</v>
      </c>
      <c r="J360" s="68">
        <f>G360*I360</f>
        <v>10500000</v>
      </c>
      <c r="K360" s="69" t="s">
        <v>30</v>
      </c>
      <c r="L360" s="70"/>
    </row>
    <row r="361" spans="1:12">
      <c r="A361" s="65" t="s">
        <v>13</v>
      </c>
      <c r="B361" s="66" t="s">
        <v>409</v>
      </c>
      <c r="C361" s="97"/>
      <c r="D361" s="97"/>
      <c r="E361" s="97"/>
      <c r="F361" s="67"/>
      <c r="G361" s="66">
        <v>2</v>
      </c>
      <c r="H361" s="67" t="s">
        <v>394</v>
      </c>
      <c r="I361" s="68">
        <v>1750000</v>
      </c>
      <c r="J361" s="68">
        <f>G361*I361</f>
        <v>3500000</v>
      </c>
      <c r="K361" s="69" t="s">
        <v>30</v>
      </c>
      <c r="L361" s="70"/>
    </row>
    <row r="362" spans="1:12">
      <c r="A362" s="65" t="s">
        <v>13</v>
      </c>
      <c r="B362" s="66" t="s">
        <v>453</v>
      </c>
      <c r="C362" s="97"/>
      <c r="D362" s="97"/>
      <c r="E362" s="97"/>
      <c r="F362" s="67"/>
      <c r="G362" s="66">
        <v>2</v>
      </c>
      <c r="H362" s="67" t="s">
        <v>394</v>
      </c>
      <c r="I362" s="68">
        <v>1750000</v>
      </c>
      <c r="J362" s="68">
        <f>G362*I362</f>
        <v>3500000</v>
      </c>
      <c r="K362" s="69" t="s">
        <v>30</v>
      </c>
      <c r="L362" s="70"/>
    </row>
    <row r="363" spans="1:12">
      <c r="A363" s="65" t="s">
        <v>13</v>
      </c>
      <c r="B363" s="66" t="s">
        <v>454</v>
      </c>
      <c r="C363" s="97"/>
      <c r="D363" s="97"/>
      <c r="E363" s="97"/>
      <c r="F363" s="67"/>
      <c r="G363" s="66">
        <v>1</v>
      </c>
      <c r="H363" s="67" t="s">
        <v>394</v>
      </c>
      <c r="I363" s="68">
        <v>2961000</v>
      </c>
      <c r="J363" s="68">
        <f>G363*I363</f>
        <v>2961000</v>
      </c>
      <c r="K363" s="69" t="s">
        <v>30</v>
      </c>
      <c r="L363" s="70"/>
    </row>
    <row r="364" spans="1:12">
      <c r="A364" s="65" t="s">
        <v>13</v>
      </c>
      <c r="B364" s="66" t="s">
        <v>455</v>
      </c>
      <c r="C364" s="97"/>
      <c r="D364" s="97"/>
      <c r="E364" s="97"/>
      <c r="F364" s="67"/>
      <c r="G364" s="66">
        <v>1</v>
      </c>
      <c r="H364" s="67" t="s">
        <v>394</v>
      </c>
      <c r="I364" s="68">
        <v>6678000</v>
      </c>
      <c r="J364" s="68">
        <f>G364*I364</f>
        <v>6678000</v>
      </c>
      <c r="K364" s="69" t="s">
        <v>30</v>
      </c>
      <c r="L364" s="70"/>
    </row>
    <row r="365" spans="1:12">
      <c r="A365" s="225" t="s">
        <v>456</v>
      </c>
      <c r="B365" s="226" t="s">
        <v>457</v>
      </c>
      <c r="C365" s="227"/>
      <c r="D365" s="227"/>
      <c r="E365" s="227"/>
      <c r="F365" s="228"/>
      <c r="G365" s="226">
        <v>0</v>
      </c>
      <c r="H365" s="228" t="s">
        <v>13</v>
      </c>
      <c r="I365" s="229">
        <v>0</v>
      </c>
      <c r="J365" s="229">
        <f>J366</f>
        <v>189000000</v>
      </c>
      <c r="K365" s="230"/>
      <c r="L365" s="231"/>
    </row>
    <row r="366" spans="1:12">
      <c r="A366" s="232" t="s">
        <v>392</v>
      </c>
      <c r="B366" s="233" t="s">
        <v>75</v>
      </c>
      <c r="C366" s="234"/>
      <c r="D366" s="234"/>
      <c r="E366" s="234"/>
      <c r="F366" s="235"/>
      <c r="G366" s="233">
        <v>0</v>
      </c>
      <c r="H366" s="235" t="s">
        <v>13</v>
      </c>
      <c r="I366" s="236">
        <v>0</v>
      </c>
      <c r="J366" s="236">
        <f>SUM(J367:J371)</f>
        <v>189000000</v>
      </c>
      <c r="K366" s="237"/>
      <c r="L366" s="238" t="s">
        <v>27</v>
      </c>
    </row>
    <row r="367" spans="1:12">
      <c r="A367" s="239" t="s">
        <v>13</v>
      </c>
      <c r="B367" s="240" t="s">
        <v>458</v>
      </c>
      <c r="C367" s="241"/>
      <c r="D367" s="241"/>
      <c r="E367" s="241"/>
      <c r="F367" s="242"/>
      <c r="G367" s="240">
        <v>1</v>
      </c>
      <c r="H367" s="242" t="s">
        <v>394</v>
      </c>
      <c r="I367" s="243">
        <v>100000000</v>
      </c>
      <c r="J367" s="243">
        <f>G367*I367</f>
        <v>100000000</v>
      </c>
      <c r="K367" s="244" t="s">
        <v>30</v>
      </c>
      <c r="L367" s="245"/>
    </row>
    <row r="368" spans="1:12">
      <c r="A368" s="239" t="s">
        <v>13</v>
      </c>
      <c r="B368" s="240" t="s">
        <v>393</v>
      </c>
      <c r="C368" s="241"/>
      <c r="D368" s="241"/>
      <c r="E368" s="241"/>
      <c r="F368" s="242"/>
      <c r="G368" s="240">
        <v>9</v>
      </c>
      <c r="H368" s="242" t="s">
        <v>394</v>
      </c>
      <c r="I368" s="243">
        <v>7000000</v>
      </c>
      <c r="J368" s="243">
        <f>G368*I368</f>
        <v>63000000</v>
      </c>
      <c r="K368" s="244" t="s">
        <v>30</v>
      </c>
      <c r="L368" s="245"/>
    </row>
    <row r="369" spans="1:12">
      <c r="A369" s="239" t="s">
        <v>13</v>
      </c>
      <c r="B369" s="240" t="s">
        <v>459</v>
      </c>
      <c r="C369" s="241"/>
      <c r="D369" s="241"/>
      <c r="E369" s="241"/>
      <c r="F369" s="242"/>
      <c r="G369" s="240">
        <v>2</v>
      </c>
      <c r="H369" s="242" t="s">
        <v>394</v>
      </c>
      <c r="I369" s="243">
        <v>3500000</v>
      </c>
      <c r="J369" s="243">
        <f>G369*I369</f>
        <v>7000000</v>
      </c>
      <c r="K369" s="244" t="s">
        <v>30</v>
      </c>
      <c r="L369" s="245"/>
    </row>
    <row r="370" spans="1:12">
      <c r="A370" s="239" t="s">
        <v>13</v>
      </c>
      <c r="B370" s="240" t="s">
        <v>396</v>
      </c>
      <c r="C370" s="241"/>
      <c r="D370" s="241"/>
      <c r="E370" s="241"/>
      <c r="F370" s="242"/>
      <c r="G370" s="240">
        <v>2</v>
      </c>
      <c r="H370" s="242" t="s">
        <v>394</v>
      </c>
      <c r="I370" s="243">
        <v>8500000</v>
      </c>
      <c r="J370" s="243">
        <f>G370*I370</f>
        <v>17000000</v>
      </c>
      <c r="K370" s="244" t="s">
        <v>30</v>
      </c>
      <c r="L370" s="245"/>
    </row>
    <row r="371" spans="1:12">
      <c r="A371" s="239" t="s">
        <v>13</v>
      </c>
      <c r="B371" s="240" t="s">
        <v>460</v>
      </c>
      <c r="C371" s="241"/>
      <c r="D371" s="241"/>
      <c r="E371" s="241"/>
      <c r="F371" s="242"/>
      <c r="G371" s="240">
        <v>2</v>
      </c>
      <c r="H371" s="242" t="s">
        <v>394</v>
      </c>
      <c r="I371" s="243">
        <v>1000000</v>
      </c>
      <c r="J371" s="243">
        <f>G371*I371</f>
        <v>2000000</v>
      </c>
      <c r="K371" s="244" t="s">
        <v>30</v>
      </c>
      <c r="L371" s="245"/>
    </row>
    <row r="372" spans="1:12">
      <c r="A372" s="218" t="s">
        <v>461</v>
      </c>
      <c r="B372" s="219" t="s">
        <v>462</v>
      </c>
      <c r="C372" s="220"/>
      <c r="D372" s="220"/>
      <c r="E372" s="220"/>
      <c r="F372" s="221"/>
      <c r="G372" s="219">
        <v>0</v>
      </c>
      <c r="H372" s="221" t="s">
        <v>13</v>
      </c>
      <c r="I372" s="222">
        <v>0</v>
      </c>
      <c r="J372" s="222">
        <f>J373</f>
        <v>27000000</v>
      </c>
      <c r="K372" s="223"/>
      <c r="L372" s="224"/>
    </row>
    <row r="373" spans="1:12">
      <c r="A373" s="59" t="s">
        <v>392</v>
      </c>
      <c r="B373" s="60" t="s">
        <v>75</v>
      </c>
      <c r="C373" s="128"/>
      <c r="D373" s="128"/>
      <c r="E373" s="128"/>
      <c r="F373" s="61"/>
      <c r="G373" s="60">
        <v>0</v>
      </c>
      <c r="H373" s="61" t="s">
        <v>13</v>
      </c>
      <c r="I373" s="62">
        <v>0</v>
      </c>
      <c r="J373" s="62">
        <f>SUM(J374:J375)</f>
        <v>27000000</v>
      </c>
      <c r="K373" s="63"/>
      <c r="L373" s="64" t="s">
        <v>27</v>
      </c>
    </row>
    <row r="374" spans="1:12">
      <c r="A374" s="65" t="s">
        <v>13</v>
      </c>
      <c r="B374" s="66" t="s">
        <v>393</v>
      </c>
      <c r="C374" s="97"/>
      <c r="D374" s="97"/>
      <c r="E374" s="97"/>
      <c r="F374" s="67"/>
      <c r="G374" s="66">
        <v>3</v>
      </c>
      <c r="H374" s="67" t="s">
        <v>394</v>
      </c>
      <c r="I374" s="68">
        <v>7500000</v>
      </c>
      <c r="J374" s="68">
        <f>G374*I374</f>
        <v>22500000</v>
      </c>
      <c r="K374" s="69" t="s">
        <v>30</v>
      </c>
      <c r="L374" s="70"/>
    </row>
    <row r="375" spans="1:12">
      <c r="A375" s="65" t="s">
        <v>13</v>
      </c>
      <c r="B375" s="66" t="s">
        <v>395</v>
      </c>
      <c r="C375" s="97"/>
      <c r="D375" s="97"/>
      <c r="E375" s="97"/>
      <c r="F375" s="67"/>
      <c r="G375" s="66">
        <v>3</v>
      </c>
      <c r="H375" s="67" t="s">
        <v>394</v>
      </c>
      <c r="I375" s="68">
        <v>1500000</v>
      </c>
      <c r="J375" s="68">
        <f>G375*I375</f>
        <v>4500000</v>
      </c>
      <c r="K375" s="69" t="s">
        <v>30</v>
      </c>
      <c r="L375" s="70"/>
    </row>
    <row r="376" spans="1:12">
      <c r="A376" s="225" t="s">
        <v>463</v>
      </c>
      <c r="B376" s="226" t="s">
        <v>464</v>
      </c>
      <c r="C376" s="227"/>
      <c r="D376" s="227"/>
      <c r="E376" s="227"/>
      <c r="F376" s="228"/>
      <c r="G376" s="226">
        <v>0</v>
      </c>
      <c r="H376" s="228" t="s">
        <v>13</v>
      </c>
      <c r="I376" s="229">
        <v>0</v>
      </c>
      <c r="J376" s="229">
        <f>J377</f>
        <v>38000000</v>
      </c>
      <c r="K376" s="230"/>
      <c r="L376" s="231"/>
    </row>
    <row r="377" spans="1:12">
      <c r="A377" s="232" t="s">
        <v>392</v>
      </c>
      <c r="B377" s="233" t="s">
        <v>75</v>
      </c>
      <c r="C377" s="234"/>
      <c r="D377" s="234"/>
      <c r="E377" s="234"/>
      <c r="F377" s="235"/>
      <c r="G377" s="233">
        <v>0</v>
      </c>
      <c r="H377" s="235" t="s">
        <v>13</v>
      </c>
      <c r="I377" s="236">
        <v>0</v>
      </c>
      <c r="J377" s="236">
        <f>SUM(J378:J380)</f>
        <v>38000000</v>
      </c>
      <c r="K377" s="237"/>
      <c r="L377" s="238" t="s">
        <v>27</v>
      </c>
    </row>
    <row r="378" spans="1:12">
      <c r="A378" s="239" t="s">
        <v>13</v>
      </c>
      <c r="B378" s="240" t="s">
        <v>393</v>
      </c>
      <c r="C378" s="241"/>
      <c r="D378" s="241"/>
      <c r="E378" s="241"/>
      <c r="F378" s="242"/>
      <c r="G378" s="240">
        <v>2</v>
      </c>
      <c r="H378" s="242" t="s">
        <v>394</v>
      </c>
      <c r="I378" s="243">
        <v>7500000</v>
      </c>
      <c r="J378" s="243">
        <f>G378*I378</f>
        <v>15000000</v>
      </c>
      <c r="K378" s="244" t="s">
        <v>30</v>
      </c>
      <c r="L378" s="245"/>
    </row>
    <row r="379" spans="1:12">
      <c r="A379" s="239" t="s">
        <v>13</v>
      </c>
      <c r="B379" s="240" t="s">
        <v>395</v>
      </c>
      <c r="C379" s="241"/>
      <c r="D379" s="241"/>
      <c r="E379" s="241"/>
      <c r="F379" s="242"/>
      <c r="G379" s="240">
        <v>2</v>
      </c>
      <c r="H379" s="242" t="s">
        <v>394</v>
      </c>
      <c r="I379" s="243">
        <v>1500000</v>
      </c>
      <c r="J379" s="243">
        <f>G379*I379</f>
        <v>3000000</v>
      </c>
      <c r="K379" s="244" t="s">
        <v>30</v>
      </c>
      <c r="L379" s="245"/>
    </row>
    <row r="380" spans="1:12">
      <c r="A380" s="239" t="s">
        <v>13</v>
      </c>
      <c r="B380" s="240" t="s">
        <v>465</v>
      </c>
      <c r="C380" s="241"/>
      <c r="D380" s="241"/>
      <c r="E380" s="241"/>
      <c r="F380" s="242"/>
      <c r="G380" s="240">
        <v>1</v>
      </c>
      <c r="H380" s="242" t="s">
        <v>441</v>
      </c>
      <c r="I380" s="243">
        <v>20000000</v>
      </c>
      <c r="J380" s="243">
        <f>G380*I380</f>
        <v>20000000</v>
      </c>
      <c r="K380" s="244" t="s">
        <v>30</v>
      </c>
      <c r="L380" s="245"/>
    </row>
    <row r="381" spans="1:12">
      <c r="A381" s="218" t="s">
        <v>466</v>
      </c>
      <c r="B381" s="219" t="s">
        <v>467</v>
      </c>
      <c r="C381" s="220"/>
      <c r="D381" s="220"/>
      <c r="E381" s="220"/>
      <c r="F381" s="221"/>
      <c r="G381" s="219">
        <v>0</v>
      </c>
      <c r="H381" s="221" t="s">
        <v>13</v>
      </c>
      <c r="I381" s="222">
        <v>0</v>
      </c>
      <c r="J381" s="222">
        <f>J382</f>
        <v>30000000</v>
      </c>
      <c r="K381" s="223"/>
      <c r="L381" s="224"/>
    </row>
    <row r="382" spans="1:12">
      <c r="A382" s="59" t="s">
        <v>392</v>
      </c>
      <c r="B382" s="60" t="s">
        <v>75</v>
      </c>
      <c r="C382" s="128"/>
      <c r="D382" s="128"/>
      <c r="E382" s="128"/>
      <c r="F382" s="61"/>
      <c r="G382" s="60">
        <v>0</v>
      </c>
      <c r="H382" s="61" t="s">
        <v>13</v>
      </c>
      <c r="I382" s="62">
        <v>0</v>
      </c>
      <c r="J382" s="62">
        <f>J383</f>
        <v>30000000</v>
      </c>
      <c r="K382" s="63"/>
      <c r="L382" s="64" t="s">
        <v>27</v>
      </c>
    </row>
    <row r="383" spans="1:12">
      <c r="A383" s="65" t="s">
        <v>13</v>
      </c>
      <c r="B383" s="66" t="s">
        <v>468</v>
      </c>
      <c r="C383" s="97"/>
      <c r="D383" s="97"/>
      <c r="E383" s="97"/>
      <c r="F383" s="67"/>
      <c r="G383" s="66">
        <v>1</v>
      </c>
      <c r="H383" s="67" t="s">
        <v>29</v>
      </c>
      <c r="I383" s="68">
        <v>30000000</v>
      </c>
      <c r="J383" s="68">
        <f>G383*I383</f>
        <v>30000000</v>
      </c>
      <c r="K383" s="69" t="s">
        <v>30</v>
      </c>
      <c r="L383" s="70"/>
    </row>
    <row r="384" spans="1:12">
      <c r="A384" s="27" t="s">
        <v>469</v>
      </c>
      <c r="B384" s="28" t="s">
        <v>470</v>
      </c>
      <c r="C384" s="29"/>
      <c r="D384" s="29"/>
      <c r="E384" s="29"/>
      <c r="F384" s="30"/>
      <c r="G384" s="28">
        <v>200</v>
      </c>
      <c r="H384" s="30" t="s">
        <v>386</v>
      </c>
      <c r="I384" s="31">
        <v>0</v>
      </c>
      <c r="J384" s="31">
        <f>J385</f>
        <v>4443630000</v>
      </c>
      <c r="K384" s="32"/>
      <c r="L384" s="33"/>
    </row>
    <row r="385" spans="1:12">
      <c r="A385" s="35" t="s">
        <v>471</v>
      </c>
      <c r="B385" s="36" t="s">
        <v>472</v>
      </c>
      <c r="C385" s="126"/>
      <c r="D385" s="126"/>
      <c r="E385" s="126"/>
      <c r="F385" s="37"/>
      <c r="G385" s="36">
        <v>0</v>
      </c>
      <c r="H385" s="37" t="s">
        <v>13</v>
      </c>
      <c r="I385" s="38">
        <v>0</v>
      </c>
      <c r="J385" s="38">
        <f>J386+J394+J405+J409+J417+J420+J439</f>
        <v>4443630000</v>
      </c>
      <c r="K385" s="72"/>
      <c r="L385" s="41"/>
    </row>
    <row r="386" spans="1:12">
      <c r="A386" s="43" t="s">
        <v>72</v>
      </c>
      <c r="B386" s="44" t="s">
        <v>73</v>
      </c>
      <c r="C386" s="127"/>
      <c r="D386" s="127"/>
      <c r="E386" s="127"/>
      <c r="F386" s="45"/>
      <c r="G386" s="44">
        <v>0</v>
      </c>
      <c r="H386" s="45" t="s">
        <v>13</v>
      </c>
      <c r="I386" s="46">
        <v>0</v>
      </c>
      <c r="J386" s="46">
        <f>J387+J391</f>
        <v>1750000000</v>
      </c>
      <c r="K386" s="73"/>
      <c r="L386" s="49"/>
    </row>
    <row r="387" spans="1:12">
      <c r="A387" s="51" t="s">
        <v>23</v>
      </c>
      <c r="B387" s="52" t="s">
        <v>473</v>
      </c>
      <c r="C387" s="179"/>
      <c r="D387" s="179"/>
      <c r="E387" s="179"/>
      <c r="F387" s="53"/>
      <c r="G387" s="52">
        <v>0</v>
      </c>
      <c r="H387" s="53" t="s">
        <v>13</v>
      </c>
      <c r="I387" s="54">
        <v>0</v>
      </c>
      <c r="J387" s="54">
        <f>J388</f>
        <v>1500000000</v>
      </c>
      <c r="K387" s="180"/>
      <c r="L387" s="57"/>
    </row>
    <row r="388" spans="1:12">
      <c r="A388" s="232" t="s">
        <v>392</v>
      </c>
      <c r="B388" s="233" t="s">
        <v>75</v>
      </c>
      <c r="C388" s="234"/>
      <c r="D388" s="234"/>
      <c r="E388" s="234"/>
      <c r="F388" s="235"/>
      <c r="G388" s="233">
        <v>0</v>
      </c>
      <c r="H388" s="235" t="s">
        <v>13</v>
      </c>
      <c r="I388" s="236">
        <v>0</v>
      </c>
      <c r="J388" s="236">
        <f>SUM(J389:J390)</f>
        <v>1500000000</v>
      </c>
      <c r="K388" s="237"/>
      <c r="L388" s="238" t="s">
        <v>27</v>
      </c>
    </row>
    <row r="389" spans="1:12">
      <c r="A389" s="239" t="s">
        <v>13</v>
      </c>
      <c r="B389" s="240" t="s">
        <v>474</v>
      </c>
      <c r="C389" s="241"/>
      <c r="D389" s="241"/>
      <c r="E389" s="241"/>
      <c r="F389" s="242"/>
      <c r="G389" s="240">
        <v>1</v>
      </c>
      <c r="H389" s="242" t="s">
        <v>29</v>
      </c>
      <c r="I389" s="243">
        <v>1400000000</v>
      </c>
      <c r="J389" s="243">
        <f>G389*I389</f>
        <v>1400000000</v>
      </c>
      <c r="K389" s="244" t="s">
        <v>30</v>
      </c>
      <c r="L389" s="245"/>
    </row>
    <row r="390" spans="1:12">
      <c r="A390" s="239" t="s">
        <v>13</v>
      </c>
      <c r="B390" s="240" t="s">
        <v>475</v>
      </c>
      <c r="C390" s="241"/>
      <c r="D390" s="241"/>
      <c r="E390" s="241"/>
      <c r="F390" s="242"/>
      <c r="G390" s="240">
        <v>1</v>
      </c>
      <c r="H390" s="242" t="s">
        <v>29</v>
      </c>
      <c r="I390" s="243">
        <v>100000000</v>
      </c>
      <c r="J390" s="243">
        <f>G390*I390</f>
        <v>100000000</v>
      </c>
      <c r="K390" s="244" t="s">
        <v>30</v>
      </c>
      <c r="L390" s="245"/>
    </row>
    <row r="391" spans="1:12">
      <c r="A391" s="51" t="s">
        <v>33</v>
      </c>
      <c r="B391" s="246" t="s">
        <v>476</v>
      </c>
      <c r="C391" s="247"/>
      <c r="D391" s="247"/>
      <c r="E391" s="247"/>
      <c r="F391" s="53"/>
      <c r="G391" s="52">
        <v>0</v>
      </c>
      <c r="H391" s="53" t="s">
        <v>13</v>
      </c>
      <c r="I391" s="54">
        <v>0</v>
      </c>
      <c r="J391" s="54">
        <f>J392</f>
        <v>250000000</v>
      </c>
      <c r="K391" s="180"/>
      <c r="L391" s="57"/>
    </row>
    <row r="392" spans="1:12">
      <c r="A392" s="161" t="s">
        <v>74</v>
      </c>
      <c r="B392" s="162" t="s">
        <v>75</v>
      </c>
      <c r="C392" s="163"/>
      <c r="D392" s="163"/>
      <c r="E392" s="163"/>
      <c r="F392" s="164"/>
      <c r="G392" s="162">
        <v>0</v>
      </c>
      <c r="H392" s="164" t="s">
        <v>13</v>
      </c>
      <c r="I392" s="165">
        <v>0</v>
      </c>
      <c r="J392" s="165">
        <f>J393</f>
        <v>250000000</v>
      </c>
      <c r="K392" s="166"/>
      <c r="L392" s="181" t="s">
        <v>76</v>
      </c>
    </row>
    <row r="393" spans="1:12">
      <c r="A393" s="65" t="s">
        <v>13</v>
      </c>
      <c r="B393" s="66" t="s">
        <v>389</v>
      </c>
      <c r="C393" s="97"/>
      <c r="D393" s="97"/>
      <c r="E393" s="97"/>
      <c r="F393" s="67"/>
      <c r="G393" s="66">
        <v>1</v>
      </c>
      <c r="H393" s="67" t="s">
        <v>29</v>
      </c>
      <c r="I393" s="68">
        <v>250000000</v>
      </c>
      <c r="J393" s="68">
        <f>G393*I393</f>
        <v>250000000</v>
      </c>
      <c r="K393" s="69" t="s">
        <v>30</v>
      </c>
      <c r="L393" s="70"/>
    </row>
    <row r="394" spans="1:12">
      <c r="A394" s="43" t="s">
        <v>390</v>
      </c>
      <c r="B394" s="226" t="s">
        <v>416</v>
      </c>
      <c r="C394" s="227"/>
      <c r="D394" s="227"/>
      <c r="E394" s="227"/>
      <c r="F394" s="45"/>
      <c r="G394" s="44">
        <v>0</v>
      </c>
      <c r="H394" s="45" t="s">
        <v>13</v>
      </c>
      <c r="I394" s="46">
        <v>0</v>
      </c>
      <c r="J394" s="46">
        <f>J395</f>
        <v>939580000</v>
      </c>
      <c r="K394" s="73"/>
      <c r="L394" s="49"/>
    </row>
    <row r="395" spans="1:12">
      <c r="A395" s="59" t="s">
        <v>392</v>
      </c>
      <c r="B395" s="60" t="s">
        <v>75</v>
      </c>
      <c r="C395" s="128"/>
      <c r="D395" s="128"/>
      <c r="E395" s="128"/>
      <c r="F395" s="61"/>
      <c r="G395" s="60">
        <v>0</v>
      </c>
      <c r="H395" s="61" t="s">
        <v>13</v>
      </c>
      <c r="I395" s="62">
        <v>0</v>
      </c>
      <c r="J395" s="62">
        <f>SUM(J396:J404)</f>
        <v>939580000</v>
      </c>
      <c r="K395" s="63"/>
      <c r="L395" s="64" t="s">
        <v>27</v>
      </c>
    </row>
    <row r="396" spans="1:12">
      <c r="A396" s="65" t="s">
        <v>13</v>
      </c>
      <c r="B396" s="66" t="s">
        <v>477</v>
      </c>
      <c r="C396" s="97"/>
      <c r="D396" s="97"/>
      <c r="E396" s="97"/>
      <c r="F396" s="67"/>
      <c r="G396" s="66">
        <v>3</v>
      </c>
      <c r="H396" s="67" t="s">
        <v>394</v>
      </c>
      <c r="I396" s="68">
        <v>5000000</v>
      </c>
      <c r="J396" s="68">
        <f t="shared" ref="J396:J404" si="6">G396*I396</f>
        <v>15000000</v>
      </c>
      <c r="K396" s="69" t="s">
        <v>30</v>
      </c>
      <c r="L396" s="70"/>
    </row>
    <row r="397" spans="1:12">
      <c r="A397" s="65" t="s">
        <v>13</v>
      </c>
      <c r="B397" s="66" t="s">
        <v>478</v>
      </c>
      <c r="C397" s="97"/>
      <c r="D397" s="97"/>
      <c r="E397" s="97"/>
      <c r="F397" s="67"/>
      <c r="G397" s="66">
        <v>2</v>
      </c>
      <c r="H397" s="67" t="s">
        <v>394</v>
      </c>
      <c r="I397" s="68">
        <v>7500000</v>
      </c>
      <c r="J397" s="68">
        <f t="shared" si="6"/>
        <v>15000000</v>
      </c>
      <c r="K397" s="69" t="s">
        <v>30</v>
      </c>
      <c r="L397" s="70"/>
    </row>
    <row r="398" spans="1:12">
      <c r="A398" s="65" t="s">
        <v>13</v>
      </c>
      <c r="B398" s="66" t="s">
        <v>479</v>
      </c>
      <c r="C398" s="97"/>
      <c r="D398" s="97"/>
      <c r="E398" s="97"/>
      <c r="F398" s="67"/>
      <c r="G398" s="66">
        <v>10</v>
      </c>
      <c r="H398" s="67" t="s">
        <v>394</v>
      </c>
      <c r="I398" s="68">
        <v>1750000</v>
      </c>
      <c r="J398" s="68">
        <f t="shared" si="6"/>
        <v>17500000</v>
      </c>
      <c r="K398" s="69" t="s">
        <v>30</v>
      </c>
      <c r="L398" s="70"/>
    </row>
    <row r="399" spans="1:12">
      <c r="A399" s="65" t="s">
        <v>13</v>
      </c>
      <c r="B399" s="66" t="s">
        <v>480</v>
      </c>
      <c r="C399" s="97"/>
      <c r="D399" s="97"/>
      <c r="E399" s="97"/>
      <c r="F399" s="67"/>
      <c r="G399" s="66">
        <v>2</v>
      </c>
      <c r="H399" s="67" t="s">
        <v>394</v>
      </c>
      <c r="I399" s="68">
        <v>16790000</v>
      </c>
      <c r="J399" s="68">
        <f t="shared" si="6"/>
        <v>33580000</v>
      </c>
      <c r="K399" s="69" t="s">
        <v>30</v>
      </c>
      <c r="L399" s="70"/>
    </row>
    <row r="400" spans="1:12">
      <c r="A400" s="65" t="s">
        <v>13</v>
      </c>
      <c r="B400" s="66" t="s">
        <v>481</v>
      </c>
      <c r="C400" s="97"/>
      <c r="D400" s="97"/>
      <c r="E400" s="97"/>
      <c r="F400" s="67"/>
      <c r="G400" s="66">
        <v>40</v>
      </c>
      <c r="H400" s="67" t="s">
        <v>394</v>
      </c>
      <c r="I400" s="68">
        <v>7500000</v>
      </c>
      <c r="J400" s="68">
        <f t="shared" si="6"/>
        <v>300000000</v>
      </c>
      <c r="K400" s="69" t="s">
        <v>30</v>
      </c>
      <c r="L400" s="70"/>
    </row>
    <row r="401" spans="1:12">
      <c r="A401" s="65" t="s">
        <v>13</v>
      </c>
      <c r="B401" s="66" t="s">
        <v>482</v>
      </c>
      <c r="C401" s="97"/>
      <c r="D401" s="97"/>
      <c r="E401" s="97"/>
      <c r="F401" s="67"/>
      <c r="G401" s="66">
        <v>1</v>
      </c>
      <c r="H401" s="67" t="s">
        <v>394</v>
      </c>
      <c r="I401" s="68">
        <v>5000000</v>
      </c>
      <c r="J401" s="68">
        <f t="shared" si="6"/>
        <v>5000000</v>
      </c>
      <c r="K401" s="69" t="s">
        <v>30</v>
      </c>
      <c r="L401" s="70"/>
    </row>
    <row r="402" spans="1:12">
      <c r="A402" s="65" t="s">
        <v>13</v>
      </c>
      <c r="B402" s="66" t="s">
        <v>483</v>
      </c>
      <c r="C402" s="97"/>
      <c r="D402" s="97"/>
      <c r="E402" s="97"/>
      <c r="F402" s="67"/>
      <c r="G402" s="66">
        <v>13</v>
      </c>
      <c r="H402" s="67" t="s">
        <v>394</v>
      </c>
      <c r="I402" s="68">
        <v>14500000</v>
      </c>
      <c r="J402" s="68">
        <f t="shared" si="6"/>
        <v>188500000</v>
      </c>
      <c r="K402" s="69" t="s">
        <v>30</v>
      </c>
      <c r="L402" s="70"/>
    </row>
    <row r="403" spans="1:12">
      <c r="A403" s="65" t="s">
        <v>13</v>
      </c>
      <c r="B403" s="66" t="s">
        <v>484</v>
      </c>
      <c r="C403" s="97"/>
      <c r="D403" s="97"/>
      <c r="E403" s="97"/>
      <c r="F403" s="67"/>
      <c r="G403" s="66">
        <v>1</v>
      </c>
      <c r="H403" s="67" t="s">
        <v>29</v>
      </c>
      <c r="I403" s="68">
        <v>190000000</v>
      </c>
      <c r="J403" s="68">
        <f t="shared" si="6"/>
        <v>190000000</v>
      </c>
      <c r="K403" s="69" t="s">
        <v>30</v>
      </c>
      <c r="L403" s="70"/>
    </row>
    <row r="404" spans="1:12">
      <c r="A404" s="65" t="s">
        <v>13</v>
      </c>
      <c r="B404" s="66" t="s">
        <v>485</v>
      </c>
      <c r="C404" s="97"/>
      <c r="D404" s="97"/>
      <c r="E404" s="97"/>
      <c r="F404" s="67"/>
      <c r="G404" s="66">
        <v>500</v>
      </c>
      <c r="H404" s="67" t="s">
        <v>394</v>
      </c>
      <c r="I404" s="68">
        <v>350000</v>
      </c>
      <c r="J404" s="68">
        <f t="shared" si="6"/>
        <v>175000000</v>
      </c>
      <c r="K404" s="69" t="s">
        <v>30</v>
      </c>
      <c r="L404" s="70"/>
    </row>
    <row r="405" spans="1:12">
      <c r="A405" s="43" t="s">
        <v>403</v>
      </c>
      <c r="B405" s="226" t="s">
        <v>391</v>
      </c>
      <c r="C405" s="227"/>
      <c r="D405" s="227"/>
      <c r="E405" s="227"/>
      <c r="F405" s="45"/>
      <c r="G405" s="44">
        <v>0</v>
      </c>
      <c r="H405" s="45" t="s">
        <v>13</v>
      </c>
      <c r="I405" s="46">
        <v>0</v>
      </c>
      <c r="J405" s="46">
        <f>J406</f>
        <v>24000000</v>
      </c>
      <c r="K405" s="73"/>
      <c r="L405" s="49"/>
    </row>
    <row r="406" spans="1:12">
      <c r="A406" s="59" t="s">
        <v>392</v>
      </c>
      <c r="B406" s="60" t="s">
        <v>75</v>
      </c>
      <c r="C406" s="128"/>
      <c r="D406" s="128"/>
      <c r="E406" s="128"/>
      <c r="F406" s="61"/>
      <c r="G406" s="60">
        <v>0</v>
      </c>
      <c r="H406" s="61" t="s">
        <v>13</v>
      </c>
      <c r="I406" s="62">
        <v>0</v>
      </c>
      <c r="J406" s="62">
        <f>SUM(J407:J408)</f>
        <v>24000000</v>
      </c>
      <c r="K406" s="63"/>
      <c r="L406" s="64" t="s">
        <v>27</v>
      </c>
    </row>
    <row r="407" spans="1:12">
      <c r="A407" s="65" t="s">
        <v>13</v>
      </c>
      <c r="B407" s="66" t="s">
        <v>486</v>
      </c>
      <c r="C407" s="97"/>
      <c r="D407" s="97"/>
      <c r="E407" s="97"/>
      <c r="F407" s="67"/>
      <c r="G407" s="66">
        <v>5</v>
      </c>
      <c r="H407" s="67" t="s">
        <v>394</v>
      </c>
      <c r="I407" s="68">
        <v>1200000</v>
      </c>
      <c r="J407" s="68">
        <f>G407*I407</f>
        <v>6000000</v>
      </c>
      <c r="K407" s="69" t="s">
        <v>30</v>
      </c>
      <c r="L407" s="70"/>
    </row>
    <row r="408" spans="1:12">
      <c r="A408" s="65" t="s">
        <v>13</v>
      </c>
      <c r="B408" s="66" t="s">
        <v>487</v>
      </c>
      <c r="C408" s="97"/>
      <c r="D408" s="97"/>
      <c r="E408" s="97"/>
      <c r="F408" s="67"/>
      <c r="G408" s="66">
        <v>1</v>
      </c>
      <c r="H408" s="67" t="s">
        <v>29</v>
      </c>
      <c r="I408" s="68">
        <v>18000000</v>
      </c>
      <c r="J408" s="68">
        <f>G408*I408</f>
        <v>18000000</v>
      </c>
      <c r="K408" s="69" t="s">
        <v>30</v>
      </c>
      <c r="L408" s="70"/>
    </row>
    <row r="409" spans="1:12">
      <c r="A409" s="43" t="s">
        <v>426</v>
      </c>
      <c r="B409" s="226" t="s">
        <v>22</v>
      </c>
      <c r="C409" s="227"/>
      <c r="D409" s="227"/>
      <c r="E409" s="227"/>
      <c r="F409" s="45"/>
      <c r="G409" s="44">
        <v>0</v>
      </c>
      <c r="H409" s="45" t="s">
        <v>13</v>
      </c>
      <c r="I409" s="46">
        <v>0</v>
      </c>
      <c r="J409" s="46">
        <f>J410</f>
        <v>462400000</v>
      </c>
      <c r="K409" s="73"/>
      <c r="L409" s="49"/>
    </row>
    <row r="410" spans="1:12">
      <c r="A410" s="59" t="s">
        <v>392</v>
      </c>
      <c r="B410" s="60" t="s">
        <v>75</v>
      </c>
      <c r="C410" s="128"/>
      <c r="D410" s="128"/>
      <c r="E410" s="128"/>
      <c r="F410" s="61"/>
      <c r="G410" s="60">
        <v>0</v>
      </c>
      <c r="H410" s="61" t="s">
        <v>13</v>
      </c>
      <c r="I410" s="62">
        <v>0</v>
      </c>
      <c r="J410" s="62">
        <f>SUM(J411:J416)</f>
        <v>462400000</v>
      </c>
      <c r="K410" s="63"/>
      <c r="L410" s="64" t="s">
        <v>27</v>
      </c>
    </row>
    <row r="411" spans="1:12">
      <c r="A411" s="65" t="s">
        <v>13</v>
      </c>
      <c r="B411" s="66" t="s">
        <v>488</v>
      </c>
      <c r="C411" s="97"/>
      <c r="D411" s="97"/>
      <c r="E411" s="97"/>
      <c r="F411" s="67"/>
      <c r="G411" s="66">
        <v>20</v>
      </c>
      <c r="H411" s="67" t="s">
        <v>445</v>
      </c>
      <c r="I411" s="68">
        <v>20000000</v>
      </c>
      <c r="J411" s="68">
        <f t="shared" ref="J411:J416" si="7">G411*I411</f>
        <v>400000000</v>
      </c>
      <c r="K411" s="69" t="s">
        <v>30</v>
      </c>
      <c r="L411" s="70"/>
    </row>
    <row r="412" spans="1:12">
      <c r="A412" s="65" t="s">
        <v>13</v>
      </c>
      <c r="B412" s="66" t="s">
        <v>489</v>
      </c>
      <c r="C412" s="97"/>
      <c r="D412" s="97"/>
      <c r="E412" s="97"/>
      <c r="F412" s="67"/>
      <c r="G412" s="66">
        <v>8</v>
      </c>
      <c r="H412" s="67" t="s">
        <v>490</v>
      </c>
      <c r="I412" s="68">
        <v>800000</v>
      </c>
      <c r="J412" s="68">
        <f t="shared" si="7"/>
        <v>6400000</v>
      </c>
      <c r="K412" s="69" t="s">
        <v>30</v>
      </c>
      <c r="L412" s="70"/>
    </row>
    <row r="413" spans="1:12">
      <c r="A413" s="65" t="s">
        <v>13</v>
      </c>
      <c r="B413" s="66" t="s">
        <v>491</v>
      </c>
      <c r="C413" s="97"/>
      <c r="D413" s="97"/>
      <c r="E413" s="97"/>
      <c r="F413" s="67"/>
      <c r="G413" s="66">
        <v>32</v>
      </c>
      <c r="H413" s="67" t="s">
        <v>490</v>
      </c>
      <c r="I413" s="68">
        <v>500000</v>
      </c>
      <c r="J413" s="68">
        <f t="shared" si="7"/>
        <v>16000000</v>
      </c>
      <c r="K413" s="69" t="s">
        <v>30</v>
      </c>
      <c r="L413" s="70"/>
    </row>
    <row r="414" spans="1:12">
      <c r="A414" s="65" t="s">
        <v>13</v>
      </c>
      <c r="B414" s="66" t="s">
        <v>492</v>
      </c>
      <c r="C414" s="97"/>
      <c r="D414" s="97"/>
      <c r="E414" s="97"/>
      <c r="F414" s="67"/>
      <c r="G414" s="66">
        <v>2</v>
      </c>
      <c r="H414" s="67" t="s">
        <v>445</v>
      </c>
      <c r="I414" s="68">
        <v>3000000</v>
      </c>
      <c r="J414" s="68">
        <f t="shared" si="7"/>
        <v>6000000</v>
      </c>
      <c r="K414" s="69" t="s">
        <v>30</v>
      </c>
      <c r="L414" s="70"/>
    </row>
    <row r="415" spans="1:12">
      <c r="A415" s="65" t="s">
        <v>13</v>
      </c>
      <c r="B415" s="66" t="s">
        <v>493</v>
      </c>
      <c r="C415" s="97"/>
      <c r="D415" s="97"/>
      <c r="E415" s="97"/>
      <c r="F415" s="67"/>
      <c r="G415" s="66">
        <v>1</v>
      </c>
      <c r="H415" s="67" t="s">
        <v>445</v>
      </c>
      <c r="I415" s="68">
        <v>14000000</v>
      </c>
      <c r="J415" s="68">
        <f t="shared" si="7"/>
        <v>14000000</v>
      </c>
      <c r="K415" s="69" t="s">
        <v>30</v>
      </c>
      <c r="L415" s="70"/>
    </row>
    <row r="416" spans="1:12">
      <c r="A416" s="65" t="s">
        <v>13</v>
      </c>
      <c r="B416" s="66" t="s">
        <v>32</v>
      </c>
      <c r="C416" s="97"/>
      <c r="D416" s="97"/>
      <c r="E416" s="97"/>
      <c r="F416" s="67"/>
      <c r="G416" s="66">
        <v>1</v>
      </c>
      <c r="H416" s="67" t="s">
        <v>29</v>
      </c>
      <c r="I416" s="68">
        <v>20000000</v>
      </c>
      <c r="J416" s="68">
        <f t="shared" si="7"/>
        <v>20000000</v>
      </c>
      <c r="K416" s="69" t="s">
        <v>30</v>
      </c>
      <c r="L416" s="70"/>
    </row>
    <row r="417" spans="1:12">
      <c r="A417" s="225" t="s">
        <v>494</v>
      </c>
      <c r="B417" s="226" t="s">
        <v>495</v>
      </c>
      <c r="C417" s="227"/>
      <c r="D417" s="227"/>
      <c r="E417" s="227"/>
      <c r="F417" s="228"/>
      <c r="G417" s="44">
        <v>0</v>
      </c>
      <c r="H417" s="45" t="s">
        <v>13</v>
      </c>
      <c r="I417" s="46">
        <v>0</v>
      </c>
      <c r="J417" s="46">
        <f>J418</f>
        <v>28400000</v>
      </c>
      <c r="K417" s="73"/>
      <c r="L417" s="49"/>
    </row>
    <row r="418" spans="1:12">
      <c r="A418" s="59" t="s">
        <v>392</v>
      </c>
      <c r="B418" s="60" t="s">
        <v>75</v>
      </c>
      <c r="C418" s="128"/>
      <c r="D418" s="128"/>
      <c r="E418" s="128"/>
      <c r="F418" s="61"/>
      <c r="G418" s="60">
        <v>0</v>
      </c>
      <c r="H418" s="61" t="s">
        <v>13</v>
      </c>
      <c r="I418" s="62">
        <v>0</v>
      </c>
      <c r="J418" s="62">
        <f>J419</f>
        <v>28400000</v>
      </c>
      <c r="K418" s="63"/>
      <c r="L418" s="64" t="s">
        <v>27</v>
      </c>
    </row>
    <row r="419" spans="1:12">
      <c r="A419" s="65" t="s">
        <v>13</v>
      </c>
      <c r="B419" s="66" t="s">
        <v>487</v>
      </c>
      <c r="C419" s="97"/>
      <c r="D419" s="97"/>
      <c r="E419" s="97"/>
      <c r="F419" s="67"/>
      <c r="G419" s="66">
        <v>1</v>
      </c>
      <c r="H419" s="67" t="s">
        <v>29</v>
      </c>
      <c r="I419" s="68">
        <v>28400000</v>
      </c>
      <c r="J419" s="68">
        <f>G419*I419</f>
        <v>28400000</v>
      </c>
      <c r="K419" s="69" t="s">
        <v>30</v>
      </c>
      <c r="L419" s="70"/>
    </row>
    <row r="420" spans="1:12">
      <c r="A420" s="225" t="s">
        <v>432</v>
      </c>
      <c r="B420" s="226" t="s">
        <v>443</v>
      </c>
      <c r="C420" s="227"/>
      <c r="D420" s="227"/>
      <c r="E420" s="227"/>
      <c r="F420" s="228"/>
      <c r="G420" s="44">
        <v>0</v>
      </c>
      <c r="H420" s="45" t="s">
        <v>13</v>
      </c>
      <c r="I420" s="46">
        <v>0</v>
      </c>
      <c r="J420" s="46">
        <f>J421+J435</f>
        <v>1037250000</v>
      </c>
      <c r="K420" s="73"/>
      <c r="L420" s="49"/>
    </row>
    <row r="421" spans="1:12">
      <c r="A421" s="248" t="s">
        <v>23</v>
      </c>
      <c r="B421" s="249" t="s">
        <v>496</v>
      </c>
      <c r="C421" s="250"/>
      <c r="D421" s="250"/>
      <c r="E421" s="250"/>
      <c r="F421" s="251"/>
      <c r="G421" s="249">
        <v>0</v>
      </c>
      <c r="H421" s="251" t="s">
        <v>13</v>
      </c>
      <c r="I421" s="252">
        <v>0</v>
      </c>
      <c r="J421" s="252">
        <f>J422+J433</f>
        <v>187250000</v>
      </c>
      <c r="K421" s="253"/>
      <c r="L421" s="254"/>
    </row>
    <row r="422" spans="1:12">
      <c r="A422" s="59" t="s">
        <v>392</v>
      </c>
      <c r="B422" s="60" t="s">
        <v>75</v>
      </c>
      <c r="C422" s="128"/>
      <c r="D422" s="128"/>
      <c r="E422" s="128"/>
      <c r="F422" s="61"/>
      <c r="G422" s="60">
        <v>0</v>
      </c>
      <c r="H422" s="61" t="s">
        <v>13</v>
      </c>
      <c r="I422" s="62">
        <v>0</v>
      </c>
      <c r="J422" s="62">
        <f>SUM(J423:J432)</f>
        <v>173750000</v>
      </c>
      <c r="K422" s="63"/>
      <c r="L422" s="64" t="s">
        <v>27</v>
      </c>
    </row>
    <row r="423" spans="1:12">
      <c r="A423" s="65" t="s">
        <v>13</v>
      </c>
      <c r="B423" s="66" t="s">
        <v>497</v>
      </c>
      <c r="C423" s="97"/>
      <c r="D423" s="97"/>
      <c r="E423" s="97"/>
      <c r="F423" s="67"/>
      <c r="G423" s="66">
        <v>1</v>
      </c>
      <c r="H423" s="67" t="s">
        <v>394</v>
      </c>
      <c r="I423" s="68">
        <v>30000000</v>
      </c>
      <c r="J423" s="68">
        <f t="shared" ref="J423:J434" si="8">G423*I423</f>
        <v>30000000</v>
      </c>
      <c r="K423" s="69" t="s">
        <v>30</v>
      </c>
      <c r="L423" s="70"/>
    </row>
    <row r="424" spans="1:12">
      <c r="A424" s="65" t="s">
        <v>13</v>
      </c>
      <c r="B424" s="66" t="s">
        <v>498</v>
      </c>
      <c r="C424" s="97"/>
      <c r="D424" s="97"/>
      <c r="E424" s="97"/>
      <c r="F424" s="67"/>
      <c r="G424" s="66">
        <v>1</v>
      </c>
      <c r="H424" s="67" t="s">
        <v>394</v>
      </c>
      <c r="I424" s="68">
        <v>45000000</v>
      </c>
      <c r="J424" s="68">
        <f t="shared" si="8"/>
        <v>45000000</v>
      </c>
      <c r="K424" s="69" t="s">
        <v>30</v>
      </c>
      <c r="L424" s="70"/>
    </row>
    <row r="425" spans="1:12">
      <c r="A425" s="65" t="s">
        <v>13</v>
      </c>
      <c r="B425" s="66" t="s">
        <v>499</v>
      </c>
      <c r="C425" s="97"/>
      <c r="D425" s="97"/>
      <c r="E425" s="97"/>
      <c r="F425" s="67"/>
      <c r="G425" s="66">
        <v>9</v>
      </c>
      <c r="H425" s="67" t="s">
        <v>394</v>
      </c>
      <c r="I425" s="68">
        <v>1350000</v>
      </c>
      <c r="J425" s="68">
        <f t="shared" si="8"/>
        <v>12150000</v>
      </c>
      <c r="K425" s="69" t="s">
        <v>30</v>
      </c>
      <c r="L425" s="70"/>
    </row>
    <row r="426" spans="1:12">
      <c r="A426" s="65" t="s">
        <v>13</v>
      </c>
      <c r="B426" s="66" t="s">
        <v>500</v>
      </c>
      <c r="C426" s="97"/>
      <c r="D426" s="97"/>
      <c r="E426" s="97"/>
      <c r="F426" s="67"/>
      <c r="G426" s="66">
        <v>25</v>
      </c>
      <c r="H426" s="67" t="s">
        <v>394</v>
      </c>
      <c r="I426" s="68">
        <v>1500000</v>
      </c>
      <c r="J426" s="68">
        <f t="shared" si="8"/>
        <v>37500000</v>
      </c>
      <c r="K426" s="69" t="s">
        <v>30</v>
      </c>
      <c r="L426" s="70"/>
    </row>
    <row r="427" spans="1:12">
      <c r="A427" s="65" t="s">
        <v>13</v>
      </c>
      <c r="B427" s="66" t="s">
        <v>425</v>
      </c>
      <c r="C427" s="97"/>
      <c r="D427" s="97"/>
      <c r="E427" s="97"/>
      <c r="F427" s="67"/>
      <c r="G427" s="66">
        <v>1</v>
      </c>
      <c r="H427" s="67" t="s">
        <v>394</v>
      </c>
      <c r="I427" s="68">
        <v>5000000</v>
      </c>
      <c r="J427" s="68">
        <f t="shared" si="8"/>
        <v>5000000</v>
      </c>
      <c r="K427" s="69" t="s">
        <v>30</v>
      </c>
      <c r="L427" s="70"/>
    </row>
    <row r="428" spans="1:12">
      <c r="A428" s="65" t="s">
        <v>13</v>
      </c>
      <c r="B428" s="66" t="s">
        <v>501</v>
      </c>
      <c r="C428" s="97"/>
      <c r="D428" s="97"/>
      <c r="E428" s="97"/>
      <c r="F428" s="67"/>
      <c r="G428" s="66">
        <v>9</v>
      </c>
      <c r="H428" s="67" t="s">
        <v>394</v>
      </c>
      <c r="I428" s="68">
        <v>1000000</v>
      </c>
      <c r="J428" s="68">
        <f t="shared" si="8"/>
        <v>9000000</v>
      </c>
      <c r="K428" s="69" t="s">
        <v>30</v>
      </c>
      <c r="L428" s="70"/>
    </row>
    <row r="429" spans="1:12">
      <c r="A429" s="65" t="s">
        <v>13</v>
      </c>
      <c r="B429" s="66" t="s">
        <v>502</v>
      </c>
      <c r="C429" s="97"/>
      <c r="D429" s="97"/>
      <c r="E429" s="97"/>
      <c r="F429" s="67"/>
      <c r="G429" s="66">
        <v>1</v>
      </c>
      <c r="H429" s="67" t="s">
        <v>394</v>
      </c>
      <c r="I429" s="68">
        <v>1700000</v>
      </c>
      <c r="J429" s="68">
        <f t="shared" si="8"/>
        <v>1700000</v>
      </c>
      <c r="K429" s="69" t="s">
        <v>30</v>
      </c>
      <c r="L429" s="70"/>
    </row>
    <row r="430" spans="1:12">
      <c r="A430" s="65" t="s">
        <v>13</v>
      </c>
      <c r="B430" s="66" t="s">
        <v>503</v>
      </c>
      <c r="C430" s="97"/>
      <c r="D430" s="97"/>
      <c r="E430" s="97"/>
      <c r="F430" s="67"/>
      <c r="G430" s="66">
        <v>1</v>
      </c>
      <c r="H430" s="67" t="s">
        <v>445</v>
      </c>
      <c r="I430" s="68">
        <v>20000000</v>
      </c>
      <c r="J430" s="68">
        <f t="shared" si="8"/>
        <v>20000000</v>
      </c>
      <c r="K430" s="69" t="s">
        <v>30</v>
      </c>
      <c r="L430" s="70"/>
    </row>
    <row r="431" spans="1:12">
      <c r="A431" s="65" t="s">
        <v>13</v>
      </c>
      <c r="B431" s="66" t="s">
        <v>504</v>
      </c>
      <c r="C431" s="97"/>
      <c r="D431" s="97"/>
      <c r="E431" s="97"/>
      <c r="F431" s="67"/>
      <c r="G431" s="66">
        <v>4</v>
      </c>
      <c r="H431" s="67" t="s">
        <v>394</v>
      </c>
      <c r="I431" s="68">
        <v>850000</v>
      </c>
      <c r="J431" s="68">
        <f t="shared" si="8"/>
        <v>3400000</v>
      </c>
      <c r="K431" s="69" t="s">
        <v>30</v>
      </c>
      <c r="L431" s="70"/>
    </row>
    <row r="432" spans="1:12">
      <c r="A432" s="65" t="s">
        <v>13</v>
      </c>
      <c r="B432" s="66" t="s">
        <v>505</v>
      </c>
      <c r="C432" s="97"/>
      <c r="D432" s="97"/>
      <c r="E432" s="97"/>
      <c r="F432" s="67"/>
      <c r="G432" s="66">
        <v>2</v>
      </c>
      <c r="H432" s="67" t="s">
        <v>394</v>
      </c>
      <c r="I432" s="68">
        <v>5000000</v>
      </c>
      <c r="J432" s="68">
        <f t="shared" si="8"/>
        <v>10000000</v>
      </c>
      <c r="K432" s="69" t="s">
        <v>30</v>
      </c>
      <c r="L432" s="70"/>
    </row>
    <row r="433" spans="1:12">
      <c r="A433" s="232" t="s">
        <v>25</v>
      </c>
      <c r="B433" s="233" t="s">
        <v>26</v>
      </c>
      <c r="C433" s="234"/>
      <c r="D433" s="234"/>
      <c r="E433" s="234"/>
      <c r="F433" s="235"/>
      <c r="G433" s="233">
        <v>0</v>
      </c>
      <c r="H433" s="235" t="s">
        <v>13</v>
      </c>
      <c r="I433" s="236">
        <v>0</v>
      </c>
      <c r="J433" s="236">
        <v>13500000</v>
      </c>
      <c r="K433" s="237"/>
      <c r="L433" s="238" t="s">
        <v>27</v>
      </c>
    </row>
    <row r="434" spans="1:12">
      <c r="A434" s="239" t="s">
        <v>13</v>
      </c>
      <c r="B434" s="240" t="s">
        <v>506</v>
      </c>
      <c r="C434" s="241"/>
      <c r="D434" s="241"/>
      <c r="E434" s="241"/>
      <c r="F434" s="242"/>
      <c r="G434" s="240">
        <v>9</v>
      </c>
      <c r="H434" s="242" t="s">
        <v>445</v>
      </c>
      <c r="I434" s="243">
        <v>1500000</v>
      </c>
      <c r="J434" s="243">
        <f t="shared" si="8"/>
        <v>13500000</v>
      </c>
      <c r="K434" s="244" t="s">
        <v>30</v>
      </c>
      <c r="L434" s="245"/>
    </row>
    <row r="435" spans="1:12">
      <c r="A435" s="248" t="s">
        <v>33</v>
      </c>
      <c r="B435" s="249" t="s">
        <v>507</v>
      </c>
      <c r="C435" s="250"/>
      <c r="D435" s="250"/>
      <c r="E435" s="250"/>
      <c r="F435" s="251"/>
      <c r="G435" s="249">
        <v>0</v>
      </c>
      <c r="H435" s="251" t="s">
        <v>13</v>
      </c>
      <c r="I435" s="252">
        <v>0</v>
      </c>
      <c r="J435" s="252">
        <f>J436</f>
        <v>850000000</v>
      </c>
      <c r="K435" s="253"/>
      <c r="L435" s="254"/>
    </row>
    <row r="436" spans="1:12">
      <c r="A436" s="59" t="s">
        <v>392</v>
      </c>
      <c r="B436" s="60" t="s">
        <v>75</v>
      </c>
      <c r="C436" s="128"/>
      <c r="D436" s="128"/>
      <c r="E436" s="128"/>
      <c r="F436" s="61"/>
      <c r="G436" s="60">
        <v>0</v>
      </c>
      <c r="H436" s="61" t="s">
        <v>13</v>
      </c>
      <c r="I436" s="62">
        <v>0</v>
      </c>
      <c r="J436" s="62">
        <f>SUM(J437:J438)</f>
        <v>850000000</v>
      </c>
      <c r="K436" s="63"/>
      <c r="L436" s="64" t="s">
        <v>27</v>
      </c>
    </row>
    <row r="437" spans="1:12">
      <c r="A437" s="65" t="s">
        <v>13</v>
      </c>
      <c r="B437" s="66" t="s">
        <v>508</v>
      </c>
      <c r="C437" s="97"/>
      <c r="D437" s="97"/>
      <c r="E437" s="97"/>
      <c r="F437" s="67"/>
      <c r="G437" s="66">
        <v>1</v>
      </c>
      <c r="H437" s="67" t="s">
        <v>29</v>
      </c>
      <c r="I437" s="68">
        <v>800000000</v>
      </c>
      <c r="J437" s="68">
        <f>G437*I437</f>
        <v>800000000</v>
      </c>
      <c r="K437" s="69" t="s">
        <v>30</v>
      </c>
      <c r="L437" s="70"/>
    </row>
    <row r="438" spans="1:12">
      <c r="A438" s="65" t="s">
        <v>13</v>
      </c>
      <c r="B438" s="66" t="s">
        <v>475</v>
      </c>
      <c r="C438" s="97"/>
      <c r="D438" s="97"/>
      <c r="E438" s="97"/>
      <c r="F438" s="67"/>
      <c r="G438" s="66">
        <v>1</v>
      </c>
      <c r="H438" s="67" t="s">
        <v>29</v>
      </c>
      <c r="I438" s="68">
        <v>50000000</v>
      </c>
      <c r="J438" s="68">
        <f>G438*I438</f>
        <v>50000000</v>
      </c>
      <c r="K438" s="69" t="s">
        <v>30</v>
      </c>
      <c r="L438" s="70"/>
    </row>
    <row r="439" spans="1:12">
      <c r="A439" s="225" t="s">
        <v>434</v>
      </c>
      <c r="B439" s="226" t="s">
        <v>509</v>
      </c>
      <c r="C439" s="227"/>
      <c r="D439" s="227"/>
      <c r="E439" s="227"/>
      <c r="F439" s="228"/>
      <c r="G439" s="226">
        <v>0</v>
      </c>
      <c r="H439" s="228" t="s">
        <v>13</v>
      </c>
      <c r="I439" s="229">
        <v>0</v>
      </c>
      <c r="J439" s="229">
        <f>J440</f>
        <v>202000000</v>
      </c>
      <c r="K439" s="230"/>
      <c r="L439" s="231"/>
    </row>
    <row r="440" spans="1:12">
      <c r="A440" s="232" t="s">
        <v>392</v>
      </c>
      <c r="B440" s="233" t="s">
        <v>75</v>
      </c>
      <c r="C440" s="234"/>
      <c r="D440" s="234"/>
      <c r="E440" s="234"/>
      <c r="F440" s="235"/>
      <c r="G440" s="233">
        <v>0</v>
      </c>
      <c r="H440" s="235" t="s">
        <v>13</v>
      </c>
      <c r="I440" s="236">
        <v>0</v>
      </c>
      <c r="J440" s="236">
        <f>SUM(J441:J447)</f>
        <v>202000000</v>
      </c>
      <c r="K440" s="237"/>
      <c r="L440" s="238" t="s">
        <v>27</v>
      </c>
    </row>
    <row r="441" spans="1:12">
      <c r="A441" s="239" t="s">
        <v>13</v>
      </c>
      <c r="B441" s="240" t="s">
        <v>510</v>
      </c>
      <c r="C441" s="241"/>
      <c r="D441" s="241"/>
      <c r="E441" s="241"/>
      <c r="F441" s="242"/>
      <c r="G441" s="240">
        <v>1</v>
      </c>
      <c r="H441" s="242" t="s">
        <v>441</v>
      </c>
      <c r="I441" s="243">
        <v>35000000</v>
      </c>
      <c r="J441" s="243">
        <f t="shared" ref="J441:J447" si="9">G441*I441</f>
        <v>35000000</v>
      </c>
      <c r="K441" s="244" t="s">
        <v>30</v>
      </c>
      <c r="L441" s="245"/>
    </row>
    <row r="442" spans="1:12">
      <c r="A442" s="239" t="s">
        <v>13</v>
      </c>
      <c r="B442" s="240" t="s">
        <v>511</v>
      </c>
      <c r="C442" s="241"/>
      <c r="D442" s="241"/>
      <c r="E442" s="241"/>
      <c r="F442" s="242"/>
      <c r="G442" s="240">
        <v>1</v>
      </c>
      <c r="H442" s="242" t="s">
        <v>394</v>
      </c>
      <c r="I442" s="243">
        <v>15000000</v>
      </c>
      <c r="J442" s="243">
        <f t="shared" si="9"/>
        <v>15000000</v>
      </c>
      <c r="K442" s="244" t="s">
        <v>30</v>
      </c>
      <c r="L442" s="245"/>
    </row>
    <row r="443" spans="1:12">
      <c r="A443" s="239" t="s">
        <v>13</v>
      </c>
      <c r="B443" s="240" t="s">
        <v>512</v>
      </c>
      <c r="C443" s="241"/>
      <c r="D443" s="241"/>
      <c r="E443" s="241"/>
      <c r="F443" s="242"/>
      <c r="G443" s="240">
        <v>1</v>
      </c>
      <c r="H443" s="242" t="s">
        <v>29</v>
      </c>
      <c r="I443" s="243">
        <v>45000000</v>
      </c>
      <c r="J443" s="243">
        <f t="shared" si="9"/>
        <v>45000000</v>
      </c>
      <c r="K443" s="244" t="s">
        <v>30</v>
      </c>
      <c r="L443" s="245"/>
    </row>
    <row r="444" spans="1:12">
      <c r="A444" s="239" t="s">
        <v>13</v>
      </c>
      <c r="B444" s="240" t="s">
        <v>513</v>
      </c>
      <c r="C444" s="241"/>
      <c r="D444" s="241"/>
      <c r="E444" s="241"/>
      <c r="F444" s="242"/>
      <c r="G444" s="240">
        <v>1</v>
      </c>
      <c r="H444" s="242" t="s">
        <v>394</v>
      </c>
      <c r="I444" s="243">
        <v>25000000</v>
      </c>
      <c r="J444" s="243">
        <f t="shared" si="9"/>
        <v>25000000</v>
      </c>
      <c r="K444" s="244" t="s">
        <v>30</v>
      </c>
      <c r="L444" s="245"/>
    </row>
    <row r="445" spans="1:12">
      <c r="A445" s="239" t="s">
        <v>13</v>
      </c>
      <c r="B445" s="240" t="s">
        <v>514</v>
      </c>
      <c r="C445" s="241"/>
      <c r="D445" s="241"/>
      <c r="E445" s="241"/>
      <c r="F445" s="242"/>
      <c r="G445" s="240">
        <v>1</v>
      </c>
      <c r="H445" s="242" t="s">
        <v>29</v>
      </c>
      <c r="I445" s="243">
        <v>25000000</v>
      </c>
      <c r="J445" s="243">
        <f t="shared" si="9"/>
        <v>25000000</v>
      </c>
      <c r="K445" s="244" t="s">
        <v>30</v>
      </c>
      <c r="L445" s="245"/>
    </row>
    <row r="446" spans="1:12">
      <c r="A446" s="239" t="s">
        <v>13</v>
      </c>
      <c r="B446" s="240" t="s">
        <v>515</v>
      </c>
      <c r="C446" s="241"/>
      <c r="D446" s="241"/>
      <c r="E446" s="241"/>
      <c r="F446" s="242"/>
      <c r="G446" s="240">
        <v>3</v>
      </c>
      <c r="H446" s="242" t="s">
        <v>394</v>
      </c>
      <c r="I446" s="243">
        <v>9000000</v>
      </c>
      <c r="J446" s="243">
        <f t="shared" si="9"/>
        <v>27000000</v>
      </c>
      <c r="K446" s="244" t="s">
        <v>30</v>
      </c>
      <c r="L446" s="245"/>
    </row>
    <row r="447" spans="1:12">
      <c r="A447" s="239" t="s">
        <v>13</v>
      </c>
      <c r="B447" s="240" t="s">
        <v>516</v>
      </c>
      <c r="C447" s="241"/>
      <c r="D447" s="241"/>
      <c r="E447" s="241"/>
      <c r="F447" s="242"/>
      <c r="G447" s="240">
        <v>6</v>
      </c>
      <c r="H447" s="242" t="s">
        <v>394</v>
      </c>
      <c r="I447" s="243">
        <v>5000000</v>
      </c>
      <c r="J447" s="243">
        <f t="shared" si="9"/>
        <v>30000000</v>
      </c>
      <c r="K447" s="244" t="s">
        <v>30</v>
      </c>
      <c r="L447" s="245"/>
    </row>
    <row r="448" spans="1:12">
      <c r="A448" s="255" t="s">
        <v>517</v>
      </c>
      <c r="B448" s="256" t="s">
        <v>518</v>
      </c>
      <c r="C448" s="257"/>
      <c r="D448" s="257"/>
      <c r="E448" s="257"/>
      <c r="F448" s="258"/>
      <c r="G448" s="256">
        <v>17000</v>
      </c>
      <c r="H448" s="258" t="s">
        <v>519</v>
      </c>
      <c r="I448" s="259">
        <v>0</v>
      </c>
      <c r="J448" s="259">
        <f>J449+J456+J463+J470</f>
        <v>29824111000</v>
      </c>
      <c r="K448" s="260"/>
      <c r="L448" s="261"/>
    </row>
    <row r="449" spans="1:12">
      <c r="A449" s="262" t="s">
        <v>520</v>
      </c>
      <c r="B449" s="213" t="s">
        <v>521</v>
      </c>
      <c r="C449" s="214"/>
      <c r="D449" s="214"/>
      <c r="E449" s="214"/>
      <c r="F449" s="215"/>
      <c r="G449" s="213">
        <v>0</v>
      </c>
      <c r="H449" s="215" t="s">
        <v>13</v>
      </c>
      <c r="I449" s="216">
        <v>0</v>
      </c>
      <c r="J449" s="216">
        <f>J450</f>
        <v>25159126000</v>
      </c>
      <c r="K449" s="263"/>
      <c r="L449" s="264"/>
    </row>
    <row r="450" spans="1:12">
      <c r="A450" s="218" t="s">
        <v>21</v>
      </c>
      <c r="B450" s="219" t="s">
        <v>873</v>
      </c>
      <c r="C450" s="220"/>
      <c r="D450" s="220"/>
      <c r="E450" s="220"/>
      <c r="F450" s="221"/>
      <c r="G450" s="219">
        <v>0</v>
      </c>
      <c r="H450" s="221" t="s">
        <v>13</v>
      </c>
      <c r="I450" s="222">
        <v>0</v>
      </c>
      <c r="J450" s="222">
        <f>J451</f>
        <v>25159126000</v>
      </c>
      <c r="K450" s="223"/>
      <c r="L450" s="224"/>
    </row>
    <row r="451" spans="1:12">
      <c r="A451" s="59" t="s">
        <v>523</v>
      </c>
      <c r="B451" s="60" t="s">
        <v>524</v>
      </c>
      <c r="C451" s="128"/>
      <c r="D451" s="128"/>
      <c r="E451" s="128"/>
      <c r="F451" s="61"/>
      <c r="G451" s="60">
        <v>0</v>
      </c>
      <c r="H451" s="61" t="s">
        <v>13</v>
      </c>
      <c r="I451" s="62">
        <v>0</v>
      </c>
      <c r="J451" s="62">
        <f>SUM(J452:J455)</f>
        <v>25159126000</v>
      </c>
      <c r="K451" s="63"/>
      <c r="L451" s="64" t="s">
        <v>27</v>
      </c>
    </row>
    <row r="452" spans="1:12">
      <c r="A452" s="65" t="s">
        <v>13</v>
      </c>
      <c r="B452" s="66" t="s">
        <v>525</v>
      </c>
      <c r="C452" s="97"/>
      <c r="D452" s="97"/>
      <c r="E452" s="97"/>
      <c r="F452" s="67"/>
      <c r="G452" s="66">
        <v>1</v>
      </c>
      <c r="H452" s="67" t="s">
        <v>29</v>
      </c>
      <c r="I452" s="68">
        <v>24084474000</v>
      </c>
      <c r="J452" s="68">
        <f>G452*I452</f>
        <v>24084474000</v>
      </c>
      <c r="K452" s="69" t="s">
        <v>30</v>
      </c>
      <c r="L452" s="70"/>
    </row>
    <row r="453" spans="1:12">
      <c r="A453" s="65" t="s">
        <v>13</v>
      </c>
      <c r="B453" s="66" t="s">
        <v>526</v>
      </c>
      <c r="C453" s="97"/>
      <c r="D453" s="97"/>
      <c r="E453" s="97"/>
      <c r="F453" s="67"/>
      <c r="G453" s="66">
        <v>1</v>
      </c>
      <c r="H453" s="67" t="s">
        <v>29</v>
      </c>
      <c r="I453" s="68">
        <v>558080000</v>
      </c>
      <c r="J453" s="68">
        <f>G453*I453</f>
        <v>558080000</v>
      </c>
      <c r="K453" s="69" t="s">
        <v>30</v>
      </c>
      <c r="L453" s="70"/>
    </row>
    <row r="454" spans="1:12">
      <c r="A454" s="65" t="s">
        <v>13</v>
      </c>
      <c r="B454" s="66" t="s">
        <v>527</v>
      </c>
      <c r="C454" s="97"/>
      <c r="D454" s="97"/>
      <c r="E454" s="97"/>
      <c r="F454" s="67"/>
      <c r="G454" s="66">
        <v>1</v>
      </c>
      <c r="H454" s="67" t="s">
        <v>29</v>
      </c>
      <c r="I454" s="68">
        <v>165532000</v>
      </c>
      <c r="J454" s="68">
        <f>G454*I454</f>
        <v>165532000</v>
      </c>
      <c r="K454" s="69" t="s">
        <v>30</v>
      </c>
      <c r="L454" s="70"/>
    </row>
    <row r="455" spans="1:12">
      <c r="A455" s="65" t="s">
        <v>13</v>
      </c>
      <c r="B455" s="66" t="s">
        <v>475</v>
      </c>
      <c r="C455" s="97"/>
      <c r="D455" s="97"/>
      <c r="E455" s="97"/>
      <c r="F455" s="67"/>
      <c r="G455" s="66">
        <v>1</v>
      </c>
      <c r="H455" s="67" t="s">
        <v>29</v>
      </c>
      <c r="I455" s="68">
        <v>351040000</v>
      </c>
      <c r="J455" s="68">
        <f>G455*I455</f>
        <v>351040000</v>
      </c>
      <c r="K455" s="69" t="s">
        <v>30</v>
      </c>
      <c r="L455" s="70"/>
    </row>
    <row r="456" spans="1:12">
      <c r="A456" s="265" t="s">
        <v>528</v>
      </c>
      <c r="B456" s="266" t="s">
        <v>529</v>
      </c>
      <c r="C456" s="267"/>
      <c r="D456" s="267"/>
      <c r="E456" s="267"/>
      <c r="F456" s="268"/>
      <c r="G456" s="266">
        <v>0</v>
      </c>
      <c r="H456" s="268" t="s">
        <v>13</v>
      </c>
      <c r="I456" s="269">
        <v>0</v>
      </c>
      <c r="J456" s="269">
        <f>J457</f>
        <v>1307436000</v>
      </c>
      <c r="K456" s="270"/>
      <c r="L456" s="271"/>
    </row>
    <row r="457" spans="1:12">
      <c r="A457" s="225" t="s">
        <v>40</v>
      </c>
      <c r="B457" s="226" t="s">
        <v>530</v>
      </c>
      <c r="C457" s="227"/>
      <c r="D457" s="227"/>
      <c r="E457" s="227"/>
      <c r="F457" s="228"/>
      <c r="G457" s="226">
        <v>0</v>
      </c>
      <c r="H457" s="228" t="s">
        <v>13</v>
      </c>
      <c r="I457" s="229">
        <v>0</v>
      </c>
      <c r="J457" s="229">
        <f>J458</f>
        <v>1307436000</v>
      </c>
      <c r="K457" s="230"/>
      <c r="L457" s="231"/>
    </row>
    <row r="458" spans="1:12">
      <c r="A458" s="232" t="s">
        <v>523</v>
      </c>
      <c r="B458" s="233" t="s">
        <v>524</v>
      </c>
      <c r="C458" s="234"/>
      <c r="D458" s="234"/>
      <c r="E458" s="234"/>
      <c r="F458" s="235"/>
      <c r="G458" s="233">
        <v>0</v>
      </c>
      <c r="H458" s="235" t="s">
        <v>13</v>
      </c>
      <c r="I458" s="236">
        <v>0</v>
      </c>
      <c r="J458" s="236">
        <f>SUM(J459:J462)</f>
        <v>1307436000</v>
      </c>
      <c r="K458" s="237"/>
      <c r="L458" s="238" t="s">
        <v>27</v>
      </c>
    </row>
    <row r="459" spans="1:12">
      <c r="A459" s="239" t="s">
        <v>13</v>
      </c>
      <c r="B459" s="240" t="s">
        <v>525</v>
      </c>
      <c r="C459" s="241"/>
      <c r="D459" s="241"/>
      <c r="E459" s="241"/>
      <c r="F459" s="242"/>
      <c r="G459" s="240">
        <v>1</v>
      </c>
      <c r="H459" s="242" t="s">
        <v>29</v>
      </c>
      <c r="I459" s="243">
        <v>1131568000</v>
      </c>
      <c r="J459" s="243">
        <f>G459*I459</f>
        <v>1131568000</v>
      </c>
      <c r="K459" s="244" t="s">
        <v>30</v>
      </c>
      <c r="L459" s="245"/>
    </row>
    <row r="460" spans="1:12">
      <c r="A460" s="239" t="s">
        <v>13</v>
      </c>
      <c r="B460" s="240" t="s">
        <v>527</v>
      </c>
      <c r="C460" s="241"/>
      <c r="D460" s="241"/>
      <c r="E460" s="241"/>
      <c r="F460" s="242"/>
      <c r="G460" s="240">
        <v>1</v>
      </c>
      <c r="H460" s="242" t="s">
        <v>29</v>
      </c>
      <c r="I460" s="243">
        <v>61182000</v>
      </c>
      <c r="J460" s="243">
        <f>G460*I460</f>
        <v>61182000</v>
      </c>
      <c r="K460" s="244" t="s">
        <v>30</v>
      </c>
      <c r="L460" s="245"/>
    </row>
    <row r="461" spans="1:12">
      <c r="A461" s="239" t="s">
        <v>13</v>
      </c>
      <c r="B461" s="240" t="s">
        <v>526</v>
      </c>
      <c r="C461" s="241"/>
      <c r="D461" s="241"/>
      <c r="E461" s="241"/>
      <c r="F461" s="242"/>
      <c r="G461" s="240">
        <v>1</v>
      </c>
      <c r="H461" s="242" t="s">
        <v>29</v>
      </c>
      <c r="I461" s="243">
        <v>42416000</v>
      </c>
      <c r="J461" s="243">
        <f>G461*I461</f>
        <v>42416000</v>
      </c>
      <c r="K461" s="244" t="s">
        <v>30</v>
      </c>
      <c r="L461" s="245"/>
    </row>
    <row r="462" spans="1:12">
      <c r="A462" s="239" t="s">
        <v>13</v>
      </c>
      <c r="B462" s="240" t="s">
        <v>475</v>
      </c>
      <c r="C462" s="241"/>
      <c r="D462" s="241"/>
      <c r="E462" s="241"/>
      <c r="F462" s="242"/>
      <c r="G462" s="240">
        <v>1</v>
      </c>
      <c r="H462" s="242" t="s">
        <v>29</v>
      </c>
      <c r="I462" s="243">
        <v>72270000</v>
      </c>
      <c r="J462" s="243">
        <f>G462*I462</f>
        <v>72270000</v>
      </c>
      <c r="K462" s="244" t="s">
        <v>30</v>
      </c>
      <c r="L462" s="245"/>
    </row>
    <row r="463" spans="1:12">
      <c r="A463" s="262" t="s">
        <v>531</v>
      </c>
      <c r="B463" s="213" t="s">
        <v>532</v>
      </c>
      <c r="C463" s="214"/>
      <c r="D463" s="214"/>
      <c r="E463" s="214"/>
      <c r="F463" s="215"/>
      <c r="G463" s="213">
        <v>0</v>
      </c>
      <c r="H463" s="215" t="s">
        <v>13</v>
      </c>
      <c r="I463" s="216">
        <v>0</v>
      </c>
      <c r="J463" s="216">
        <f>J464</f>
        <v>2857549000</v>
      </c>
      <c r="K463" s="263"/>
      <c r="L463" s="264"/>
    </row>
    <row r="464" spans="1:12">
      <c r="A464" s="218" t="s">
        <v>63</v>
      </c>
      <c r="B464" s="219" t="s">
        <v>532</v>
      </c>
      <c r="C464" s="220"/>
      <c r="D464" s="220"/>
      <c r="E464" s="220"/>
      <c r="F464" s="221"/>
      <c r="G464" s="219">
        <v>0</v>
      </c>
      <c r="H464" s="221" t="s">
        <v>13</v>
      </c>
      <c r="I464" s="222">
        <v>0</v>
      </c>
      <c r="J464" s="222">
        <f>J465</f>
        <v>2857549000</v>
      </c>
      <c r="K464" s="223"/>
      <c r="L464" s="224"/>
    </row>
    <row r="465" spans="1:12">
      <c r="A465" s="59" t="s">
        <v>533</v>
      </c>
      <c r="B465" s="60" t="s">
        <v>534</v>
      </c>
      <c r="C465" s="128"/>
      <c r="D465" s="128"/>
      <c r="E465" s="128"/>
      <c r="F465" s="61"/>
      <c r="G465" s="60">
        <v>0</v>
      </c>
      <c r="H465" s="61" t="s">
        <v>13</v>
      </c>
      <c r="I465" s="62">
        <v>0</v>
      </c>
      <c r="J465" s="62">
        <f>SUM(J466:J469)</f>
        <v>2857549000</v>
      </c>
      <c r="K465" s="63"/>
      <c r="L465" s="64" t="s">
        <v>27</v>
      </c>
    </row>
    <row r="466" spans="1:12">
      <c r="A466" s="65" t="s">
        <v>13</v>
      </c>
      <c r="B466" s="66" t="s">
        <v>535</v>
      </c>
      <c r="C466" s="97"/>
      <c r="D466" s="97"/>
      <c r="E466" s="97"/>
      <c r="F466" s="67"/>
      <c r="G466" s="66">
        <v>1</v>
      </c>
      <c r="H466" s="67" t="s">
        <v>29</v>
      </c>
      <c r="I466" s="68">
        <v>2632184000</v>
      </c>
      <c r="J466" s="68">
        <f>G466*I466</f>
        <v>2632184000</v>
      </c>
      <c r="K466" s="69" t="s">
        <v>30</v>
      </c>
      <c r="L466" s="70"/>
    </row>
    <row r="467" spans="1:12">
      <c r="A467" s="65" t="s">
        <v>13</v>
      </c>
      <c r="B467" s="66" t="s">
        <v>536</v>
      </c>
      <c r="C467" s="97"/>
      <c r="D467" s="97"/>
      <c r="E467" s="97"/>
      <c r="F467" s="67"/>
      <c r="G467" s="66">
        <v>1</v>
      </c>
      <c r="H467" s="67" t="s">
        <v>29</v>
      </c>
      <c r="I467" s="68">
        <v>62160000</v>
      </c>
      <c r="J467" s="68">
        <f>G467*I467</f>
        <v>62160000</v>
      </c>
      <c r="K467" s="69" t="s">
        <v>30</v>
      </c>
      <c r="L467" s="70"/>
    </row>
    <row r="468" spans="1:12">
      <c r="A468" s="65" t="s">
        <v>13</v>
      </c>
      <c r="B468" s="66" t="s">
        <v>537</v>
      </c>
      <c r="C468" s="97"/>
      <c r="D468" s="97"/>
      <c r="E468" s="97"/>
      <c r="F468" s="67"/>
      <c r="G468" s="66">
        <v>1</v>
      </c>
      <c r="H468" s="67" t="s">
        <v>29</v>
      </c>
      <c r="I468" s="68">
        <v>87955000</v>
      </c>
      <c r="J468" s="68">
        <f>G468*I468</f>
        <v>87955000</v>
      </c>
      <c r="K468" s="69" t="s">
        <v>30</v>
      </c>
      <c r="L468" s="70"/>
    </row>
    <row r="469" spans="1:12">
      <c r="A469" s="65" t="s">
        <v>13</v>
      </c>
      <c r="B469" s="66" t="s">
        <v>475</v>
      </c>
      <c r="C469" s="97"/>
      <c r="D469" s="97"/>
      <c r="E469" s="97"/>
      <c r="F469" s="67"/>
      <c r="G469" s="66">
        <v>1</v>
      </c>
      <c r="H469" s="67" t="s">
        <v>29</v>
      </c>
      <c r="I469" s="68">
        <v>75250000</v>
      </c>
      <c r="J469" s="68">
        <f>G469*I469</f>
        <v>75250000</v>
      </c>
      <c r="K469" s="69" t="s">
        <v>30</v>
      </c>
      <c r="L469" s="70"/>
    </row>
    <row r="470" spans="1:12">
      <c r="A470" s="35" t="s">
        <v>538</v>
      </c>
      <c r="B470" s="36" t="s">
        <v>539</v>
      </c>
      <c r="C470" s="126"/>
      <c r="D470" s="126"/>
      <c r="E470" s="126"/>
      <c r="F470" s="37"/>
      <c r="G470" s="36">
        <v>0</v>
      </c>
      <c r="H470" s="37" t="s">
        <v>13</v>
      </c>
      <c r="I470" s="38">
        <v>0</v>
      </c>
      <c r="J470" s="38">
        <f>J471</f>
        <v>500000000</v>
      </c>
      <c r="K470" s="72"/>
      <c r="L470" s="41"/>
    </row>
    <row r="471" spans="1:12">
      <c r="A471" s="43" t="s">
        <v>21</v>
      </c>
      <c r="B471" s="44" t="s">
        <v>540</v>
      </c>
      <c r="C471" s="127"/>
      <c r="D471" s="127"/>
      <c r="E471" s="127"/>
      <c r="F471" s="45"/>
      <c r="G471" s="44">
        <v>0</v>
      </c>
      <c r="H471" s="45" t="s">
        <v>13</v>
      </c>
      <c r="I471" s="46">
        <v>0</v>
      </c>
      <c r="J471" s="46">
        <f>J472</f>
        <v>500000000</v>
      </c>
      <c r="K471" s="73"/>
      <c r="L471" s="49"/>
    </row>
    <row r="472" spans="1:12">
      <c r="A472" s="161" t="s">
        <v>541</v>
      </c>
      <c r="B472" s="162" t="s">
        <v>524</v>
      </c>
      <c r="C472" s="163"/>
      <c r="D472" s="163"/>
      <c r="E472" s="163"/>
      <c r="F472" s="164"/>
      <c r="G472" s="162">
        <v>0</v>
      </c>
      <c r="H472" s="164" t="s">
        <v>13</v>
      </c>
      <c r="I472" s="165">
        <v>0</v>
      </c>
      <c r="J472" s="165">
        <f>J473</f>
        <v>500000000</v>
      </c>
      <c r="K472" s="166"/>
      <c r="L472" s="181" t="s">
        <v>76</v>
      </c>
    </row>
    <row r="473" spans="1:12">
      <c r="A473" s="65" t="s">
        <v>13</v>
      </c>
      <c r="B473" s="66" t="s">
        <v>542</v>
      </c>
      <c r="C473" s="97"/>
      <c r="D473" s="97"/>
      <c r="E473" s="97"/>
      <c r="F473" s="67"/>
      <c r="G473" s="66">
        <v>1</v>
      </c>
      <c r="H473" s="67" t="s">
        <v>29</v>
      </c>
      <c r="I473" s="68">
        <v>500000000</v>
      </c>
      <c r="J473" s="68">
        <f>G473*I473</f>
        <v>500000000</v>
      </c>
      <c r="K473" s="69" t="s">
        <v>30</v>
      </c>
      <c r="L473" s="70"/>
    </row>
    <row r="474" spans="1:12">
      <c r="A474" s="35" t="s">
        <v>552</v>
      </c>
      <c r="B474" s="36" t="s">
        <v>553</v>
      </c>
      <c r="C474" s="126"/>
      <c r="D474" s="126"/>
      <c r="E474" s="126"/>
      <c r="F474" s="37"/>
      <c r="G474" s="36">
        <v>0</v>
      </c>
      <c r="H474" s="37" t="s">
        <v>13</v>
      </c>
      <c r="I474" s="38">
        <v>0</v>
      </c>
      <c r="J474" s="38" t="e">
        <f>#REF!</f>
        <v>#REF!</v>
      </c>
      <c r="K474" s="72"/>
      <c r="L474" s="41"/>
    </row>
    <row r="475" spans="1:12">
      <c r="A475" s="161" t="s">
        <v>35</v>
      </c>
      <c r="B475" s="162" t="s">
        <v>36</v>
      </c>
      <c r="C475" s="163"/>
      <c r="D475" s="163"/>
      <c r="E475" s="163"/>
      <c r="F475" s="164"/>
      <c r="G475" s="162">
        <v>0</v>
      </c>
      <c r="H475" s="164" t="s">
        <v>13</v>
      </c>
      <c r="I475" s="165">
        <v>0</v>
      </c>
      <c r="J475" s="165">
        <f>J476</f>
        <v>1000000</v>
      </c>
      <c r="K475" s="166"/>
      <c r="L475" s="167" t="s">
        <v>27</v>
      </c>
    </row>
    <row r="476" spans="1:12">
      <c r="A476" s="239" t="s">
        <v>13</v>
      </c>
      <c r="B476" s="240" t="s">
        <v>554</v>
      </c>
      <c r="C476" s="241"/>
      <c r="D476" s="241"/>
      <c r="E476" s="241"/>
      <c r="F476" s="242"/>
      <c r="G476" s="240">
        <v>1</v>
      </c>
      <c r="H476" s="242" t="s">
        <v>60</v>
      </c>
      <c r="I476" s="243">
        <v>1000000</v>
      </c>
      <c r="J476" s="243">
        <f>G476*I476</f>
        <v>1000000</v>
      </c>
      <c r="K476" s="173" t="s">
        <v>30</v>
      </c>
      <c r="L476" s="19"/>
    </row>
    <row r="477" spans="1:12">
      <c r="A477" s="59" t="s">
        <v>102</v>
      </c>
      <c r="B477" s="60" t="s">
        <v>103</v>
      </c>
      <c r="C477" s="128"/>
      <c r="D477" s="128"/>
      <c r="E477" s="128"/>
      <c r="F477" s="61"/>
      <c r="G477" s="60">
        <v>0</v>
      </c>
      <c r="H477" s="61" t="s">
        <v>13</v>
      </c>
      <c r="I477" s="62">
        <v>0</v>
      </c>
      <c r="J477" s="62">
        <f>J478</f>
        <v>13000000</v>
      </c>
      <c r="K477" s="166"/>
      <c r="L477" s="167" t="s">
        <v>27</v>
      </c>
    </row>
    <row r="478" spans="1:12">
      <c r="A478" s="65" t="s">
        <v>13</v>
      </c>
      <c r="B478" s="66" t="s">
        <v>556</v>
      </c>
      <c r="C478" s="97"/>
      <c r="D478" s="97"/>
      <c r="E478" s="97"/>
      <c r="F478" s="67"/>
      <c r="G478" s="66">
        <v>1</v>
      </c>
      <c r="H478" s="67" t="s">
        <v>29</v>
      </c>
      <c r="I478" s="68">
        <v>13000000</v>
      </c>
      <c r="J478" s="68">
        <f>G478*I478</f>
        <v>13000000</v>
      </c>
      <c r="K478" s="173" t="s">
        <v>30</v>
      </c>
      <c r="L478" s="19"/>
    </row>
    <row r="479" spans="1:12">
      <c r="A479" s="43" t="s">
        <v>656</v>
      </c>
      <c r="B479" s="44" t="s">
        <v>657</v>
      </c>
      <c r="C479" s="127"/>
      <c r="D479" s="127"/>
      <c r="E479" s="127"/>
      <c r="F479" s="45"/>
      <c r="G479" s="44">
        <v>0</v>
      </c>
      <c r="H479" s="45" t="s">
        <v>13</v>
      </c>
      <c r="I479" s="46">
        <v>0</v>
      </c>
      <c r="J479" s="46" t="e">
        <f>J480</f>
        <v>#REF!</v>
      </c>
      <c r="K479" s="73"/>
      <c r="L479" s="49"/>
    </row>
    <row r="480" spans="1:12">
      <c r="A480" s="51" t="s">
        <v>23</v>
      </c>
      <c r="B480" s="52" t="s">
        <v>658</v>
      </c>
      <c r="C480" s="179"/>
      <c r="D480" s="179"/>
      <c r="E480" s="179"/>
      <c r="F480" s="53"/>
      <c r="G480" s="52">
        <v>0</v>
      </c>
      <c r="H480" s="53" t="s">
        <v>13</v>
      </c>
      <c r="I480" s="54">
        <v>0</v>
      </c>
      <c r="J480" s="54" t="e">
        <f>J481+#REF!+#REF!+#REF!+J488+J490+#REF!</f>
        <v>#REF!</v>
      </c>
      <c r="K480" s="180"/>
      <c r="L480" s="57"/>
    </row>
    <row r="481" spans="1:12">
      <c r="A481" s="59" t="s">
        <v>659</v>
      </c>
      <c r="B481" s="60" t="s">
        <v>660</v>
      </c>
      <c r="C481" s="128"/>
      <c r="D481" s="128"/>
      <c r="E481" s="128"/>
      <c r="F481" s="61"/>
      <c r="G481" s="60">
        <v>0</v>
      </c>
      <c r="H481" s="61" t="s">
        <v>13</v>
      </c>
      <c r="I481" s="62">
        <v>0</v>
      </c>
      <c r="J481" s="62">
        <f>SUM(J482:J487)</f>
        <v>1872500000</v>
      </c>
      <c r="K481" s="63"/>
      <c r="L481" s="64" t="s">
        <v>27</v>
      </c>
    </row>
    <row r="482" spans="1:12">
      <c r="A482" s="65" t="s">
        <v>13</v>
      </c>
      <c r="B482" s="66" t="s">
        <v>661</v>
      </c>
      <c r="C482" s="97"/>
      <c r="D482" s="97"/>
      <c r="E482" s="97"/>
      <c r="F482" s="67"/>
      <c r="G482" s="66">
        <v>465</v>
      </c>
      <c r="H482" s="67" t="s">
        <v>662</v>
      </c>
      <c r="I482" s="68">
        <v>1000000</v>
      </c>
      <c r="J482" s="68">
        <f t="shared" ref="J482:J498" si="10">G482*I482</f>
        <v>465000000</v>
      </c>
      <c r="K482" s="69"/>
      <c r="L482" s="70"/>
    </row>
    <row r="483" spans="1:12">
      <c r="A483" s="65" t="s">
        <v>13</v>
      </c>
      <c r="B483" s="66" t="s">
        <v>663</v>
      </c>
      <c r="C483" s="97"/>
      <c r="D483" s="97"/>
      <c r="E483" s="97"/>
      <c r="F483" s="67"/>
      <c r="G483" s="66">
        <v>1</v>
      </c>
      <c r="H483" s="67" t="s">
        <v>132</v>
      </c>
      <c r="I483" s="68">
        <v>35000000</v>
      </c>
      <c r="J483" s="68">
        <f t="shared" si="10"/>
        <v>35000000</v>
      </c>
      <c r="K483" s="69"/>
      <c r="L483" s="70"/>
    </row>
    <row r="484" spans="1:12">
      <c r="A484" s="65" t="s">
        <v>13</v>
      </c>
      <c r="B484" s="66" t="s">
        <v>664</v>
      </c>
      <c r="C484" s="97"/>
      <c r="D484" s="97"/>
      <c r="E484" s="97"/>
      <c r="F484" s="67"/>
      <c r="G484" s="66">
        <v>50</v>
      </c>
      <c r="H484" s="67" t="s">
        <v>215</v>
      </c>
      <c r="I484" s="68">
        <v>650000</v>
      </c>
      <c r="J484" s="68">
        <f t="shared" si="10"/>
        <v>32500000</v>
      </c>
      <c r="K484" s="69"/>
      <c r="L484" s="70"/>
    </row>
    <row r="485" spans="1:12">
      <c r="A485" s="65" t="s">
        <v>13</v>
      </c>
      <c r="B485" s="66" t="s">
        <v>665</v>
      </c>
      <c r="C485" s="97"/>
      <c r="D485" s="97"/>
      <c r="E485" s="97"/>
      <c r="F485" s="67"/>
      <c r="G485" s="66">
        <v>12</v>
      </c>
      <c r="H485" s="67" t="s">
        <v>568</v>
      </c>
      <c r="I485" s="68">
        <v>35000000</v>
      </c>
      <c r="J485" s="68">
        <f t="shared" si="10"/>
        <v>420000000</v>
      </c>
      <c r="K485" s="69"/>
      <c r="L485" s="70"/>
    </row>
    <row r="486" spans="1:12">
      <c r="A486" s="65" t="s">
        <v>13</v>
      </c>
      <c r="B486" s="66" t="s">
        <v>666</v>
      </c>
      <c r="C486" s="97"/>
      <c r="D486" s="97"/>
      <c r="E486" s="97"/>
      <c r="F486" s="67"/>
      <c r="G486" s="66">
        <v>1</v>
      </c>
      <c r="H486" s="67" t="s">
        <v>132</v>
      </c>
      <c r="I486" s="68">
        <v>300000000</v>
      </c>
      <c r="J486" s="68">
        <f t="shared" si="10"/>
        <v>300000000</v>
      </c>
      <c r="K486" s="69"/>
      <c r="L486" s="70"/>
    </row>
    <row r="487" spans="1:12">
      <c r="A487" s="65" t="s">
        <v>13</v>
      </c>
      <c r="B487" s="66" t="s">
        <v>667</v>
      </c>
      <c r="C487" s="97"/>
      <c r="D487" s="97"/>
      <c r="E487" s="97"/>
      <c r="F487" s="67"/>
      <c r="G487" s="66">
        <v>1</v>
      </c>
      <c r="H487" s="67" t="s">
        <v>132</v>
      </c>
      <c r="I487" s="68">
        <v>620000000</v>
      </c>
      <c r="J487" s="68">
        <f t="shared" si="10"/>
        <v>620000000</v>
      </c>
      <c r="K487" s="69"/>
      <c r="L487" s="70"/>
    </row>
    <row r="488" spans="1:12">
      <c r="A488" s="232" t="s">
        <v>677</v>
      </c>
      <c r="B488" s="233" t="s">
        <v>678</v>
      </c>
      <c r="C488" s="234"/>
      <c r="D488" s="234"/>
      <c r="E488" s="234"/>
      <c r="F488" s="235"/>
      <c r="G488" s="233">
        <v>0</v>
      </c>
      <c r="H488" s="235" t="s">
        <v>13</v>
      </c>
      <c r="I488" s="236">
        <v>0</v>
      </c>
      <c r="J488" s="236">
        <f>J489</f>
        <v>719189000</v>
      </c>
      <c r="K488" s="237"/>
      <c r="L488" s="238" t="s">
        <v>27</v>
      </c>
    </row>
    <row r="489" spans="1:12">
      <c r="A489" s="239" t="s">
        <v>13</v>
      </c>
      <c r="B489" s="240" t="s">
        <v>679</v>
      </c>
      <c r="C489" s="241"/>
      <c r="D489" s="241"/>
      <c r="E489" s="241"/>
      <c r="F489" s="242"/>
      <c r="G489" s="240">
        <v>1</v>
      </c>
      <c r="H489" s="242" t="s">
        <v>132</v>
      </c>
      <c r="I489" s="243">
        <v>719189000</v>
      </c>
      <c r="J489" s="243">
        <f t="shared" si="10"/>
        <v>719189000</v>
      </c>
      <c r="K489" s="244"/>
      <c r="L489" s="245"/>
    </row>
    <row r="490" spans="1:12">
      <c r="A490" s="59" t="s">
        <v>680</v>
      </c>
      <c r="B490" s="60" t="s">
        <v>681</v>
      </c>
      <c r="C490" s="128"/>
      <c r="D490" s="128"/>
      <c r="E490" s="128"/>
      <c r="F490" s="61"/>
      <c r="G490" s="60">
        <v>0</v>
      </c>
      <c r="H490" s="61" t="s">
        <v>13</v>
      </c>
      <c r="I490" s="62">
        <v>0</v>
      </c>
      <c r="J490" s="62">
        <f>SUM(J491:J498)</f>
        <v>442295000</v>
      </c>
      <c r="K490" s="63"/>
      <c r="L490" s="64" t="s">
        <v>27</v>
      </c>
    </row>
    <row r="491" spans="1:12">
      <c r="A491" s="65" t="s">
        <v>13</v>
      </c>
      <c r="B491" s="66" t="s">
        <v>682</v>
      </c>
      <c r="C491" s="97"/>
      <c r="D491" s="97"/>
      <c r="E491" s="97"/>
      <c r="F491" s="67"/>
      <c r="G491" s="66">
        <v>1</v>
      </c>
      <c r="H491" s="67" t="s">
        <v>132</v>
      </c>
      <c r="I491" s="68">
        <v>205000000</v>
      </c>
      <c r="J491" s="68">
        <f t="shared" si="10"/>
        <v>205000000</v>
      </c>
      <c r="K491" s="69"/>
      <c r="L491" s="70"/>
    </row>
    <row r="492" spans="1:12">
      <c r="A492" s="65" t="s">
        <v>13</v>
      </c>
      <c r="B492" s="66" t="s">
        <v>683</v>
      </c>
      <c r="C492" s="97"/>
      <c r="D492" s="97"/>
      <c r="E492" s="97"/>
      <c r="F492" s="67"/>
      <c r="G492" s="66">
        <v>10</v>
      </c>
      <c r="H492" s="67" t="s">
        <v>684</v>
      </c>
      <c r="I492" s="68">
        <v>3240000</v>
      </c>
      <c r="J492" s="68">
        <f t="shared" si="10"/>
        <v>32400000</v>
      </c>
      <c r="K492" s="69"/>
      <c r="L492" s="70"/>
    </row>
    <row r="493" spans="1:12">
      <c r="A493" s="65" t="s">
        <v>13</v>
      </c>
      <c r="B493" s="66" t="s">
        <v>685</v>
      </c>
      <c r="C493" s="97"/>
      <c r="D493" s="97"/>
      <c r="E493" s="97"/>
      <c r="F493" s="67"/>
      <c r="G493" s="66">
        <v>3</v>
      </c>
      <c r="H493" s="67" t="s">
        <v>686</v>
      </c>
      <c r="I493" s="68">
        <v>21110000</v>
      </c>
      <c r="J493" s="68">
        <f t="shared" si="10"/>
        <v>63330000</v>
      </c>
      <c r="K493" s="69"/>
      <c r="L493" s="70"/>
    </row>
    <row r="494" spans="1:12">
      <c r="A494" s="65" t="s">
        <v>13</v>
      </c>
      <c r="B494" s="66" t="s">
        <v>687</v>
      </c>
      <c r="C494" s="97"/>
      <c r="D494" s="97"/>
      <c r="E494" s="97"/>
      <c r="F494" s="67"/>
      <c r="G494" s="66">
        <v>65</v>
      </c>
      <c r="H494" s="67" t="s">
        <v>684</v>
      </c>
      <c r="I494" s="68">
        <v>500000</v>
      </c>
      <c r="J494" s="68">
        <f t="shared" si="10"/>
        <v>32500000</v>
      </c>
      <c r="K494" s="69"/>
      <c r="L494" s="70"/>
    </row>
    <row r="495" spans="1:12">
      <c r="A495" s="65" t="s">
        <v>13</v>
      </c>
      <c r="B495" s="66" t="s">
        <v>395</v>
      </c>
      <c r="C495" s="97"/>
      <c r="D495" s="97"/>
      <c r="E495" s="97"/>
      <c r="F495" s="67"/>
      <c r="G495" s="66">
        <v>30</v>
      </c>
      <c r="H495" s="67" t="s">
        <v>684</v>
      </c>
      <c r="I495" s="68">
        <v>475000</v>
      </c>
      <c r="J495" s="68">
        <f t="shared" si="10"/>
        <v>14250000</v>
      </c>
      <c r="K495" s="69"/>
      <c r="L495" s="70"/>
    </row>
    <row r="496" spans="1:12">
      <c r="A496" s="65" t="s">
        <v>13</v>
      </c>
      <c r="B496" s="66" t="s">
        <v>688</v>
      </c>
      <c r="C496" s="97"/>
      <c r="D496" s="97"/>
      <c r="E496" s="97"/>
      <c r="F496" s="67"/>
      <c r="G496" s="66">
        <v>22</v>
      </c>
      <c r="H496" s="67" t="s">
        <v>684</v>
      </c>
      <c r="I496" s="68">
        <v>420000</v>
      </c>
      <c r="J496" s="68">
        <f t="shared" si="10"/>
        <v>9240000</v>
      </c>
      <c r="K496" s="69"/>
      <c r="L496" s="70"/>
    </row>
    <row r="497" spans="1:12">
      <c r="A497" s="65" t="s">
        <v>13</v>
      </c>
      <c r="B497" s="66" t="s">
        <v>689</v>
      </c>
      <c r="C497" s="97"/>
      <c r="D497" s="97"/>
      <c r="E497" s="97"/>
      <c r="F497" s="67"/>
      <c r="G497" s="66">
        <v>3</v>
      </c>
      <c r="H497" s="67" t="s">
        <v>684</v>
      </c>
      <c r="I497" s="68">
        <v>20000000</v>
      </c>
      <c r="J497" s="68">
        <f t="shared" si="10"/>
        <v>60000000</v>
      </c>
      <c r="K497" s="69"/>
      <c r="L497" s="70"/>
    </row>
    <row r="498" spans="1:12">
      <c r="A498" s="65" t="s">
        <v>13</v>
      </c>
      <c r="B498" s="66" t="s">
        <v>690</v>
      </c>
      <c r="C498" s="97"/>
      <c r="D498" s="97"/>
      <c r="E498" s="97"/>
      <c r="F498" s="67"/>
      <c r="G498" s="66">
        <v>465</v>
      </c>
      <c r="H498" s="67" t="s">
        <v>662</v>
      </c>
      <c r="I498" s="68">
        <v>55000</v>
      </c>
      <c r="J498" s="68">
        <f t="shared" si="10"/>
        <v>25575000</v>
      </c>
      <c r="K498" s="69"/>
      <c r="L498" s="70"/>
    </row>
    <row r="499" spans="1:12" s="330" customFormat="1">
      <c r="A499" s="232" t="s">
        <v>204</v>
      </c>
      <c r="B499" s="233" t="s">
        <v>205</v>
      </c>
      <c r="C499" s="234"/>
      <c r="D499" s="234"/>
      <c r="E499" s="234"/>
      <c r="F499" s="235"/>
      <c r="G499" s="233">
        <v>0</v>
      </c>
      <c r="H499" s="235" t="s">
        <v>13</v>
      </c>
      <c r="I499" s="236">
        <v>0</v>
      </c>
      <c r="J499" s="236">
        <f>J500</f>
        <v>400000000</v>
      </c>
      <c r="K499" s="237"/>
      <c r="L499" s="329" t="s">
        <v>76</v>
      </c>
    </row>
    <row r="500" spans="1:12" s="330" customFormat="1">
      <c r="A500" s="239" t="s">
        <v>13</v>
      </c>
      <c r="B500" s="240" t="s">
        <v>703</v>
      </c>
      <c r="C500" s="241"/>
      <c r="D500" s="241"/>
      <c r="E500" s="241"/>
      <c r="F500" s="242"/>
      <c r="G500" s="240">
        <v>1</v>
      </c>
      <c r="H500" s="242" t="s">
        <v>132</v>
      </c>
      <c r="I500" s="243">
        <v>400000000</v>
      </c>
      <c r="J500" s="243">
        <f>G500*I500</f>
        <v>400000000</v>
      </c>
      <c r="K500" s="244" t="s">
        <v>30</v>
      </c>
      <c r="L500" s="245"/>
    </row>
    <row r="501" spans="1:12" s="330" customFormat="1">
      <c r="A501" s="232" t="s">
        <v>207</v>
      </c>
      <c r="B501" s="233" t="s">
        <v>208</v>
      </c>
      <c r="C501" s="234"/>
      <c r="D501" s="234"/>
      <c r="E501" s="234"/>
      <c r="F501" s="235"/>
      <c r="G501" s="233">
        <v>0</v>
      </c>
      <c r="H501" s="235" t="s">
        <v>13</v>
      </c>
      <c r="I501" s="236">
        <v>0</v>
      </c>
      <c r="J501" s="236">
        <f>J502</f>
        <v>400000000</v>
      </c>
      <c r="K501" s="237"/>
      <c r="L501" s="329" t="s">
        <v>76</v>
      </c>
    </row>
    <row r="502" spans="1:12" s="330" customFormat="1">
      <c r="A502" s="239" t="s">
        <v>13</v>
      </c>
      <c r="B502" s="240" t="s">
        <v>704</v>
      </c>
      <c r="C502" s="241"/>
      <c r="D502" s="241"/>
      <c r="E502" s="241"/>
      <c r="F502" s="242"/>
      <c r="G502" s="240">
        <v>1</v>
      </c>
      <c r="H502" s="242" t="s">
        <v>132</v>
      </c>
      <c r="I502" s="243">
        <v>400000000</v>
      </c>
      <c r="J502" s="243">
        <f>G502*I502</f>
        <v>400000000</v>
      </c>
      <c r="K502" s="244" t="s">
        <v>30</v>
      </c>
      <c r="L502" s="245"/>
    </row>
    <row r="503" spans="1:12" s="330" customFormat="1">
      <c r="A503" s="232" t="s">
        <v>705</v>
      </c>
      <c r="B503" s="233" t="s">
        <v>706</v>
      </c>
      <c r="C503" s="234"/>
      <c r="D503" s="234"/>
      <c r="E503" s="234"/>
      <c r="F503" s="235"/>
      <c r="G503" s="233">
        <v>0</v>
      </c>
      <c r="H503" s="235" t="s">
        <v>13</v>
      </c>
      <c r="I503" s="236">
        <v>0</v>
      </c>
      <c r="J503" s="236">
        <f>J504</f>
        <v>300000000</v>
      </c>
      <c r="K503" s="237"/>
      <c r="L503" s="329" t="s">
        <v>76</v>
      </c>
    </row>
    <row r="504" spans="1:12" s="330" customFormat="1">
      <c r="A504" s="239" t="s">
        <v>13</v>
      </c>
      <c r="B504" s="240" t="s">
        <v>707</v>
      </c>
      <c r="C504" s="241"/>
      <c r="D504" s="241"/>
      <c r="E504" s="241"/>
      <c r="F504" s="242"/>
      <c r="G504" s="240">
        <v>1</v>
      </c>
      <c r="H504" s="242" t="s">
        <v>132</v>
      </c>
      <c r="I504" s="243">
        <v>300000000</v>
      </c>
      <c r="J504" s="243">
        <f>G504*I504</f>
        <v>300000000</v>
      </c>
      <c r="K504" s="244" t="s">
        <v>30</v>
      </c>
      <c r="L504" s="245"/>
    </row>
    <row r="505" spans="1:12">
      <c r="A505" s="161" t="s">
        <v>659</v>
      </c>
      <c r="B505" s="889" t="s">
        <v>660</v>
      </c>
      <c r="C505" s="890"/>
      <c r="D505" s="890"/>
      <c r="E505" s="890"/>
      <c r="F505" s="891"/>
      <c r="G505" s="162">
        <v>0</v>
      </c>
      <c r="H505" s="164" t="s">
        <v>13</v>
      </c>
      <c r="I505" s="165">
        <v>0</v>
      </c>
      <c r="J505" s="165">
        <f>J506</f>
        <v>1409283000</v>
      </c>
      <c r="K505" s="166"/>
      <c r="L505" s="167" t="s">
        <v>27</v>
      </c>
    </row>
    <row r="506" spans="1:12">
      <c r="A506" s="65" t="s">
        <v>13</v>
      </c>
      <c r="B506" s="886" t="s">
        <v>715</v>
      </c>
      <c r="C506" s="887"/>
      <c r="D506" s="887"/>
      <c r="E506" s="887"/>
      <c r="F506" s="888"/>
      <c r="G506" s="66">
        <v>1</v>
      </c>
      <c r="H506" s="67" t="s">
        <v>132</v>
      </c>
      <c r="I506" s="68">
        <v>1409283000</v>
      </c>
      <c r="J506" s="68">
        <f>G506*I506</f>
        <v>1409283000</v>
      </c>
      <c r="K506" s="69" t="s">
        <v>30</v>
      </c>
      <c r="L506" s="70"/>
    </row>
    <row r="507" spans="1:12">
      <c r="A507" s="161" t="s">
        <v>677</v>
      </c>
      <c r="B507" s="889" t="s">
        <v>678</v>
      </c>
      <c r="C507" s="890"/>
      <c r="D507" s="890"/>
      <c r="E507" s="890"/>
      <c r="F507" s="891"/>
      <c r="G507" s="162">
        <v>0</v>
      </c>
      <c r="H507" s="164" t="s">
        <v>13</v>
      </c>
      <c r="I507" s="165">
        <v>0</v>
      </c>
      <c r="J507" s="165">
        <f>J508</f>
        <v>500000000</v>
      </c>
      <c r="K507" s="166"/>
      <c r="L507" s="167" t="s">
        <v>27</v>
      </c>
    </row>
    <row r="508" spans="1:12">
      <c r="A508" s="239" t="s">
        <v>13</v>
      </c>
      <c r="B508" s="904" t="s">
        <v>717</v>
      </c>
      <c r="C508" s="905"/>
      <c r="D508" s="905"/>
      <c r="E508" s="905"/>
      <c r="F508" s="906"/>
      <c r="G508" s="240">
        <v>1</v>
      </c>
      <c r="H508" s="242" t="s">
        <v>132</v>
      </c>
      <c r="I508" s="243">
        <v>500000000</v>
      </c>
      <c r="J508" s="243">
        <f>G508*I508</f>
        <v>500000000</v>
      </c>
      <c r="K508" s="244" t="s">
        <v>30</v>
      </c>
      <c r="L508" s="245"/>
    </row>
    <row r="509" spans="1:12">
      <c r="A509" s="59" t="s">
        <v>680</v>
      </c>
      <c r="B509" s="898" t="s">
        <v>681</v>
      </c>
      <c r="C509" s="899"/>
      <c r="D509" s="899"/>
      <c r="E509" s="899"/>
      <c r="F509" s="900"/>
      <c r="G509" s="60">
        <v>0</v>
      </c>
      <c r="H509" s="61" t="s">
        <v>13</v>
      </c>
      <c r="I509" s="62">
        <v>0</v>
      </c>
      <c r="J509" s="62">
        <f>SUM(J510:J512)</f>
        <v>596109000</v>
      </c>
      <c r="K509" s="63"/>
      <c r="L509" s="64" t="s">
        <v>27</v>
      </c>
    </row>
    <row r="510" spans="1:12">
      <c r="A510" s="65" t="s">
        <v>13</v>
      </c>
      <c r="B510" s="886" t="s">
        <v>718</v>
      </c>
      <c r="C510" s="887"/>
      <c r="D510" s="887"/>
      <c r="E510" s="887"/>
      <c r="F510" s="888"/>
      <c r="G510" s="66">
        <v>17</v>
      </c>
      <c r="H510" s="67" t="s">
        <v>394</v>
      </c>
      <c r="I510" s="68">
        <v>25000000</v>
      </c>
      <c r="J510" s="68">
        <f>G510*I510</f>
        <v>425000000</v>
      </c>
      <c r="K510" s="69" t="s">
        <v>30</v>
      </c>
      <c r="L510" s="70"/>
    </row>
    <row r="511" spans="1:12">
      <c r="A511" s="65" t="s">
        <v>13</v>
      </c>
      <c r="B511" s="886" t="s">
        <v>719</v>
      </c>
      <c r="C511" s="887"/>
      <c r="D511" s="887"/>
      <c r="E511" s="887"/>
      <c r="F511" s="888"/>
      <c r="G511" s="66">
        <v>4</v>
      </c>
      <c r="H511" s="67" t="s">
        <v>394</v>
      </c>
      <c r="I511" s="68">
        <v>14400000</v>
      </c>
      <c r="J511" s="68">
        <f>G511*I511</f>
        <v>57600000</v>
      </c>
      <c r="K511" s="69" t="s">
        <v>30</v>
      </c>
      <c r="L511" s="70"/>
    </row>
    <row r="512" spans="1:12">
      <c r="A512" s="65" t="s">
        <v>13</v>
      </c>
      <c r="B512" s="886" t="s">
        <v>720</v>
      </c>
      <c r="C512" s="887"/>
      <c r="D512" s="887"/>
      <c r="E512" s="887"/>
      <c r="F512" s="888"/>
      <c r="G512" s="66">
        <v>1</v>
      </c>
      <c r="H512" s="67" t="s">
        <v>132</v>
      </c>
      <c r="I512" s="68">
        <v>113509000</v>
      </c>
      <c r="J512" s="68">
        <f>G512*I512</f>
        <v>113509000</v>
      </c>
      <c r="K512" s="69" t="s">
        <v>30</v>
      </c>
      <c r="L512" s="70"/>
    </row>
    <row r="513" spans="1:12" ht="30" customHeight="1">
      <c r="A513" s="35" t="s">
        <v>723</v>
      </c>
      <c r="B513" s="901" t="s">
        <v>724</v>
      </c>
      <c r="C513" s="902"/>
      <c r="D513" s="902"/>
      <c r="E513" s="902"/>
      <c r="F513" s="903"/>
      <c r="G513" s="36">
        <v>0</v>
      </c>
      <c r="H513" s="37" t="s">
        <v>13</v>
      </c>
      <c r="I513" s="38">
        <v>0</v>
      </c>
      <c r="J513" s="38">
        <f>J514</f>
        <v>72100000</v>
      </c>
      <c r="K513" s="72"/>
      <c r="L513" s="19"/>
    </row>
    <row r="514" spans="1:12">
      <c r="A514" s="43" t="s">
        <v>21</v>
      </c>
      <c r="B514" s="895" t="s">
        <v>725</v>
      </c>
      <c r="C514" s="896"/>
      <c r="D514" s="896"/>
      <c r="E514" s="896"/>
      <c r="F514" s="897"/>
      <c r="G514" s="44">
        <v>0</v>
      </c>
      <c r="H514" s="45" t="s">
        <v>13</v>
      </c>
      <c r="I514" s="46">
        <v>0</v>
      </c>
      <c r="J514" s="46">
        <f>J515</f>
        <v>72100000</v>
      </c>
      <c r="K514" s="73"/>
      <c r="L514" s="19"/>
    </row>
    <row r="515" spans="1:12">
      <c r="A515" s="59" t="s">
        <v>659</v>
      </c>
      <c r="B515" s="898" t="s">
        <v>660</v>
      </c>
      <c r="C515" s="899"/>
      <c r="D515" s="899"/>
      <c r="E515" s="899"/>
      <c r="F515" s="900"/>
      <c r="G515" s="60">
        <v>0</v>
      </c>
      <c r="H515" s="61" t="s">
        <v>13</v>
      </c>
      <c r="I515" s="62">
        <v>0</v>
      </c>
      <c r="J515" s="62">
        <f>J516</f>
        <v>72100000</v>
      </c>
      <c r="K515" s="63"/>
      <c r="L515" s="64" t="s">
        <v>27</v>
      </c>
    </row>
    <row r="516" spans="1:12">
      <c r="A516" s="65" t="s">
        <v>13</v>
      </c>
      <c r="B516" s="886" t="s">
        <v>726</v>
      </c>
      <c r="C516" s="887"/>
      <c r="D516" s="887"/>
      <c r="E516" s="887"/>
      <c r="F516" s="888"/>
      <c r="G516" s="66">
        <v>1</v>
      </c>
      <c r="H516" s="67" t="s">
        <v>132</v>
      </c>
      <c r="I516" s="68">
        <v>72100000</v>
      </c>
      <c r="J516" s="68">
        <f>G516*I516</f>
        <v>72100000</v>
      </c>
      <c r="K516" s="69" t="s">
        <v>30</v>
      </c>
      <c r="L516" s="70"/>
    </row>
    <row r="517" spans="1:12">
      <c r="A517" s="35" t="s">
        <v>727</v>
      </c>
      <c r="B517" s="901" t="s">
        <v>728</v>
      </c>
      <c r="C517" s="902"/>
      <c r="D517" s="902"/>
      <c r="E517" s="902"/>
      <c r="F517" s="903"/>
      <c r="G517" s="36">
        <v>0</v>
      </c>
      <c r="H517" s="37" t="s">
        <v>13</v>
      </c>
      <c r="I517" s="38">
        <v>0</v>
      </c>
      <c r="J517" s="38">
        <f>J518</f>
        <v>24000000</v>
      </c>
      <c r="K517" s="72"/>
      <c r="L517" s="19"/>
    </row>
    <row r="518" spans="1:12">
      <c r="A518" s="43" t="s">
        <v>180</v>
      </c>
      <c r="B518" s="895" t="s">
        <v>729</v>
      </c>
      <c r="C518" s="896"/>
      <c r="D518" s="896"/>
      <c r="E518" s="896"/>
      <c r="F518" s="897"/>
      <c r="G518" s="44">
        <v>0</v>
      </c>
      <c r="H518" s="45" t="s">
        <v>13</v>
      </c>
      <c r="I518" s="46">
        <v>0</v>
      </c>
      <c r="J518" s="46">
        <f>J519</f>
        <v>24000000</v>
      </c>
      <c r="K518" s="73"/>
      <c r="L518" s="19"/>
    </row>
    <row r="519" spans="1:12">
      <c r="A519" s="59" t="s">
        <v>680</v>
      </c>
      <c r="B519" s="898" t="s">
        <v>681</v>
      </c>
      <c r="C519" s="899"/>
      <c r="D519" s="899"/>
      <c r="E519" s="899"/>
      <c r="F519" s="900"/>
      <c r="G519" s="60">
        <v>0</v>
      </c>
      <c r="H519" s="61" t="s">
        <v>13</v>
      </c>
      <c r="I519" s="62">
        <v>0</v>
      </c>
      <c r="J519" s="62">
        <f>J520</f>
        <v>24000000</v>
      </c>
      <c r="K519" s="63"/>
      <c r="L519" s="64" t="s">
        <v>27</v>
      </c>
    </row>
    <row r="520" spans="1:12">
      <c r="A520" s="65" t="s">
        <v>13</v>
      </c>
      <c r="B520" s="886" t="s">
        <v>730</v>
      </c>
      <c r="C520" s="887"/>
      <c r="D520" s="887"/>
      <c r="E520" s="887"/>
      <c r="F520" s="888"/>
      <c r="G520" s="66">
        <v>1</v>
      </c>
      <c r="H520" s="67" t="s">
        <v>132</v>
      </c>
      <c r="I520" s="68">
        <v>24000000</v>
      </c>
      <c r="J520" s="68">
        <f>G520*I520</f>
        <v>24000000</v>
      </c>
      <c r="K520" s="69" t="s">
        <v>30</v>
      </c>
      <c r="L520" s="70"/>
    </row>
    <row r="521" spans="1:12">
      <c r="A521" s="35" t="s">
        <v>731</v>
      </c>
      <c r="B521" s="901" t="s">
        <v>732</v>
      </c>
      <c r="C521" s="902"/>
      <c r="D521" s="902"/>
      <c r="E521" s="902"/>
      <c r="F521" s="903"/>
      <c r="G521" s="36">
        <v>0</v>
      </c>
      <c r="H521" s="37" t="s">
        <v>13</v>
      </c>
      <c r="I521" s="38">
        <v>0</v>
      </c>
      <c r="J521" s="38" t="e">
        <f>J522</f>
        <v>#REF!</v>
      </c>
      <c r="K521" s="72"/>
      <c r="L521" s="19"/>
    </row>
    <row r="522" spans="1:12">
      <c r="A522" s="43" t="s">
        <v>66</v>
      </c>
      <c r="B522" s="895" t="s">
        <v>733</v>
      </c>
      <c r="C522" s="896"/>
      <c r="D522" s="896"/>
      <c r="E522" s="896"/>
      <c r="F522" s="897"/>
      <c r="G522" s="44">
        <v>0</v>
      </c>
      <c r="H522" s="45" t="s">
        <v>13</v>
      </c>
      <c r="I522" s="46">
        <v>0</v>
      </c>
      <c r="J522" s="46" t="e">
        <f>J523+#REF!+J525+#REF!</f>
        <v>#REF!</v>
      </c>
      <c r="K522" s="73"/>
      <c r="L522" s="19"/>
    </row>
    <row r="523" spans="1:12">
      <c r="A523" s="59" t="s">
        <v>659</v>
      </c>
      <c r="B523" s="898" t="s">
        <v>660</v>
      </c>
      <c r="C523" s="899"/>
      <c r="D523" s="899"/>
      <c r="E523" s="899"/>
      <c r="F523" s="900"/>
      <c r="G523" s="60">
        <v>0</v>
      </c>
      <c r="H523" s="61" t="s">
        <v>13</v>
      </c>
      <c r="I523" s="62">
        <v>0</v>
      </c>
      <c r="J523" s="62">
        <f>J524</f>
        <v>24217000</v>
      </c>
      <c r="K523" s="63"/>
      <c r="L523" s="64" t="s">
        <v>27</v>
      </c>
    </row>
    <row r="524" spans="1:12">
      <c r="A524" s="65" t="s">
        <v>13</v>
      </c>
      <c r="B524" s="886" t="s">
        <v>734</v>
      </c>
      <c r="C524" s="887"/>
      <c r="D524" s="887"/>
      <c r="E524" s="887"/>
      <c r="F524" s="888"/>
      <c r="G524" s="66">
        <v>1</v>
      </c>
      <c r="H524" s="67" t="s">
        <v>132</v>
      </c>
      <c r="I524" s="68">
        <v>24217000</v>
      </c>
      <c r="J524" s="68">
        <f>G524*I524</f>
        <v>24217000</v>
      </c>
      <c r="K524" s="69" t="s">
        <v>30</v>
      </c>
      <c r="L524" s="70"/>
    </row>
    <row r="525" spans="1:12">
      <c r="A525" s="59" t="s">
        <v>680</v>
      </c>
      <c r="B525" s="898" t="s">
        <v>681</v>
      </c>
      <c r="C525" s="899"/>
      <c r="D525" s="899"/>
      <c r="E525" s="899"/>
      <c r="F525" s="900"/>
      <c r="G525" s="60">
        <v>0</v>
      </c>
      <c r="H525" s="61" t="s">
        <v>13</v>
      </c>
      <c r="I525" s="62">
        <v>0</v>
      </c>
      <c r="J525" s="62">
        <f>J526</f>
        <v>20000000</v>
      </c>
      <c r="K525" s="63"/>
      <c r="L525" s="64" t="s">
        <v>27</v>
      </c>
    </row>
    <row r="526" spans="1:12">
      <c r="A526" s="65" t="s">
        <v>13</v>
      </c>
      <c r="B526" s="886" t="s">
        <v>736</v>
      </c>
      <c r="C526" s="887"/>
      <c r="D526" s="887"/>
      <c r="E526" s="887"/>
      <c r="F526" s="888"/>
      <c r="G526" s="66">
        <v>1</v>
      </c>
      <c r="H526" s="67" t="s">
        <v>132</v>
      </c>
      <c r="I526" s="68">
        <v>20000000</v>
      </c>
      <c r="J526" s="68">
        <f>G526*I526</f>
        <v>20000000</v>
      </c>
      <c r="K526" s="69" t="s">
        <v>30</v>
      </c>
      <c r="L526" s="70"/>
    </row>
    <row r="527" spans="1:12" ht="26.25" customHeight="1">
      <c r="A527" s="308" t="s">
        <v>738</v>
      </c>
      <c r="B527" s="892" t="s">
        <v>739</v>
      </c>
      <c r="C527" s="893"/>
      <c r="D527" s="893"/>
      <c r="E527" s="893"/>
      <c r="F527" s="894"/>
      <c r="G527" s="309">
        <v>0</v>
      </c>
      <c r="H527" s="310" t="s">
        <v>13</v>
      </c>
      <c r="I527" s="311">
        <v>0</v>
      </c>
      <c r="J527" s="311" t="e">
        <f>J528</f>
        <v>#REF!</v>
      </c>
      <c r="K527" s="312"/>
      <c r="L527" s="19"/>
    </row>
    <row r="528" spans="1:12">
      <c r="A528" s="43" t="s">
        <v>66</v>
      </c>
      <c r="B528" s="895" t="s">
        <v>740</v>
      </c>
      <c r="C528" s="896"/>
      <c r="D528" s="896"/>
      <c r="E528" s="896"/>
      <c r="F528" s="897"/>
      <c r="G528" s="44">
        <v>0</v>
      </c>
      <c r="H528" s="45" t="s">
        <v>13</v>
      </c>
      <c r="I528" s="46">
        <v>0</v>
      </c>
      <c r="J528" s="46" t="e">
        <f>J529+J531+#REF!+#REF!</f>
        <v>#REF!</v>
      </c>
      <c r="K528" s="73"/>
      <c r="L528" s="19"/>
    </row>
    <row r="529" spans="1:12">
      <c r="A529" s="59" t="s">
        <v>659</v>
      </c>
      <c r="B529" s="898" t="s">
        <v>660</v>
      </c>
      <c r="C529" s="899"/>
      <c r="D529" s="899"/>
      <c r="E529" s="899"/>
      <c r="F529" s="900"/>
      <c r="G529" s="60">
        <v>0</v>
      </c>
      <c r="H529" s="61" t="s">
        <v>13</v>
      </c>
      <c r="I529" s="62">
        <v>0</v>
      </c>
      <c r="J529" s="62">
        <f>J530</f>
        <v>22500000</v>
      </c>
      <c r="K529" s="63"/>
      <c r="L529" s="64" t="s">
        <v>27</v>
      </c>
    </row>
    <row r="530" spans="1:12">
      <c r="A530" s="65" t="s">
        <v>13</v>
      </c>
      <c r="B530" s="886" t="s">
        <v>741</v>
      </c>
      <c r="C530" s="887"/>
      <c r="D530" s="887"/>
      <c r="E530" s="887"/>
      <c r="F530" s="888"/>
      <c r="G530" s="66">
        <v>1</v>
      </c>
      <c r="H530" s="67" t="s">
        <v>132</v>
      </c>
      <c r="I530" s="68">
        <v>22500000</v>
      </c>
      <c r="J530" s="68">
        <f>G530*I530</f>
        <v>22500000</v>
      </c>
      <c r="K530" s="69" t="s">
        <v>30</v>
      </c>
      <c r="L530" s="70"/>
    </row>
    <row r="531" spans="1:12">
      <c r="A531" s="161" t="s">
        <v>680</v>
      </c>
      <c r="B531" s="889" t="s">
        <v>681</v>
      </c>
      <c r="C531" s="890"/>
      <c r="D531" s="890"/>
      <c r="E531" s="890"/>
      <c r="F531" s="891"/>
      <c r="G531" s="162">
        <v>0</v>
      </c>
      <c r="H531" s="164" t="s">
        <v>13</v>
      </c>
      <c r="I531" s="165">
        <v>0</v>
      </c>
      <c r="J531" s="165">
        <f>J532</f>
        <v>5000000</v>
      </c>
      <c r="K531" s="166"/>
      <c r="L531" s="167" t="s">
        <v>27</v>
      </c>
    </row>
    <row r="532" spans="1:12">
      <c r="A532" s="65" t="s">
        <v>13</v>
      </c>
      <c r="B532" s="886" t="s">
        <v>742</v>
      </c>
      <c r="C532" s="887"/>
      <c r="D532" s="887"/>
      <c r="E532" s="887"/>
      <c r="F532" s="888"/>
      <c r="G532" s="66">
        <v>1</v>
      </c>
      <c r="H532" s="67" t="s">
        <v>132</v>
      </c>
      <c r="I532" s="68">
        <v>5000000</v>
      </c>
      <c r="J532" s="68">
        <f>G532*I532</f>
        <v>5000000</v>
      </c>
      <c r="K532" s="69" t="s">
        <v>30</v>
      </c>
      <c r="L532" s="70"/>
    </row>
    <row r="533" spans="1:12">
      <c r="A533" s="873" t="s">
        <v>9</v>
      </c>
      <c r="B533" s="873"/>
      <c r="C533" s="873"/>
      <c r="D533" s="873"/>
      <c r="E533" s="873"/>
      <c r="F533" s="873"/>
      <c r="G533" s="873"/>
      <c r="H533" s="873"/>
      <c r="I533" s="873"/>
      <c r="J533" s="316" t="e">
        <f>#REF!+#REF!</f>
        <v>#REF!</v>
      </c>
      <c r="K533" s="317"/>
      <c r="L533" s="318"/>
    </row>
    <row r="534" spans="1:12">
      <c r="A534" s="3"/>
      <c r="B534" s="2"/>
      <c r="C534" s="2"/>
      <c r="D534" s="2"/>
      <c r="E534" s="2"/>
      <c r="F534" s="3"/>
      <c r="G534" s="3"/>
      <c r="H534" s="2"/>
      <c r="I534" s="4"/>
      <c r="J534" s="4"/>
      <c r="K534" s="5"/>
      <c r="L534" s="6"/>
    </row>
  </sheetData>
  <mergeCells count="199">
    <mergeCell ref="B516:F516"/>
    <mergeCell ref="B517:F517"/>
    <mergeCell ref="B518:F518"/>
    <mergeCell ref="B519:F519"/>
    <mergeCell ref="B520:F520"/>
    <mergeCell ref="B521:F521"/>
    <mergeCell ref="B513:F513"/>
    <mergeCell ref="B514:F514"/>
    <mergeCell ref="B515:F515"/>
    <mergeCell ref="A533:I533"/>
    <mergeCell ref="B530:F530"/>
    <mergeCell ref="B531:F531"/>
    <mergeCell ref="B532:F532"/>
    <mergeCell ref="B526:F526"/>
    <mergeCell ref="B527:F527"/>
    <mergeCell ref="B528:F528"/>
    <mergeCell ref="B529:F529"/>
    <mergeCell ref="B522:F522"/>
    <mergeCell ref="B523:F523"/>
    <mergeCell ref="B524:F524"/>
    <mergeCell ref="B525:F525"/>
    <mergeCell ref="B508:F508"/>
    <mergeCell ref="B509:F509"/>
    <mergeCell ref="B510:F510"/>
    <mergeCell ref="B511:F511"/>
    <mergeCell ref="B512:F512"/>
    <mergeCell ref="B505:F505"/>
    <mergeCell ref="B506:F506"/>
    <mergeCell ref="B252:F252"/>
    <mergeCell ref="B253:F253"/>
    <mergeCell ref="B254:F254"/>
    <mergeCell ref="B255:F255"/>
    <mergeCell ref="B261:F261"/>
    <mergeCell ref="B507:F507"/>
    <mergeCell ref="B249:F249"/>
    <mergeCell ref="B250:F250"/>
    <mergeCell ref="B251:F251"/>
    <mergeCell ref="B246:F246"/>
    <mergeCell ref="B247:F247"/>
    <mergeCell ref="B248:F248"/>
    <mergeCell ref="B243:F243"/>
    <mergeCell ref="B244:F244"/>
    <mergeCell ref="B245:F245"/>
    <mergeCell ref="B237:F237"/>
    <mergeCell ref="B238:F238"/>
    <mergeCell ref="B239:F239"/>
    <mergeCell ref="B240:F240"/>
    <mergeCell ref="B241:F241"/>
    <mergeCell ref="B242:F242"/>
    <mergeCell ref="B234:F234"/>
    <mergeCell ref="B235:F235"/>
    <mergeCell ref="B236:F236"/>
    <mergeCell ref="B229:F229"/>
    <mergeCell ref="B230:F230"/>
    <mergeCell ref="B231:F231"/>
    <mergeCell ref="B232:F232"/>
    <mergeCell ref="B233:F233"/>
    <mergeCell ref="B227:F227"/>
    <mergeCell ref="B228:F228"/>
    <mergeCell ref="B224:F224"/>
    <mergeCell ref="B225:F225"/>
    <mergeCell ref="B226:F226"/>
    <mergeCell ref="B222:F222"/>
    <mergeCell ref="B223:F223"/>
    <mergeCell ref="B220:F220"/>
    <mergeCell ref="B221:F221"/>
    <mergeCell ref="B217:F217"/>
    <mergeCell ref="B218:F218"/>
    <mergeCell ref="B219:F219"/>
    <mergeCell ref="B214:F214"/>
    <mergeCell ref="B215:F215"/>
    <mergeCell ref="B216:F216"/>
    <mergeCell ref="B203:F203"/>
    <mergeCell ref="B204:F204"/>
    <mergeCell ref="B205:F205"/>
    <mergeCell ref="B201:F201"/>
    <mergeCell ref="B202:F202"/>
    <mergeCell ref="B198:F198"/>
    <mergeCell ref="B199:F199"/>
    <mergeCell ref="B200:F200"/>
    <mergeCell ref="B195:F195"/>
    <mergeCell ref="B196:F196"/>
    <mergeCell ref="B197:F197"/>
    <mergeCell ref="B192:F192"/>
    <mergeCell ref="B193:F193"/>
    <mergeCell ref="B194:F194"/>
    <mergeCell ref="B189:F189"/>
    <mergeCell ref="B190:F190"/>
    <mergeCell ref="B191:F191"/>
    <mergeCell ref="B187:F187"/>
    <mergeCell ref="B188:F188"/>
    <mergeCell ref="B186:F186"/>
    <mergeCell ref="B177:F177"/>
    <mergeCell ref="B178:F178"/>
    <mergeCell ref="B179:F179"/>
    <mergeCell ref="B180:F180"/>
    <mergeCell ref="C181:F181"/>
    <mergeCell ref="C182:F182"/>
    <mergeCell ref="B174:F174"/>
    <mergeCell ref="B175:F175"/>
    <mergeCell ref="B176:F176"/>
    <mergeCell ref="B170:F170"/>
    <mergeCell ref="B171:F171"/>
    <mergeCell ref="B172:F172"/>
    <mergeCell ref="B173:F173"/>
    <mergeCell ref="B166:F166"/>
    <mergeCell ref="B167:F167"/>
    <mergeCell ref="B168:F168"/>
    <mergeCell ref="B169:F169"/>
    <mergeCell ref="B165:F165"/>
    <mergeCell ref="B162:F162"/>
    <mergeCell ref="B163:F163"/>
    <mergeCell ref="B164:F164"/>
    <mergeCell ref="B161:F161"/>
    <mergeCell ref="B155:F155"/>
    <mergeCell ref="B156:F156"/>
    <mergeCell ref="B157:F157"/>
    <mergeCell ref="B158:F158"/>
    <mergeCell ref="B159:F159"/>
    <mergeCell ref="B160:F160"/>
    <mergeCell ref="B154:F154"/>
    <mergeCell ref="B151:F151"/>
    <mergeCell ref="B152:F152"/>
    <mergeCell ref="B153:F153"/>
    <mergeCell ref="B145:F145"/>
    <mergeCell ref="B146:F146"/>
    <mergeCell ref="B147:F147"/>
    <mergeCell ref="B148:F148"/>
    <mergeCell ref="B149:F149"/>
    <mergeCell ref="B150:F150"/>
    <mergeCell ref="B143:F143"/>
    <mergeCell ref="B144:F144"/>
    <mergeCell ref="B138:F138"/>
    <mergeCell ref="B139:F139"/>
    <mergeCell ref="B140:F140"/>
    <mergeCell ref="B141:F141"/>
    <mergeCell ref="B142:F142"/>
    <mergeCell ref="B132:F132"/>
    <mergeCell ref="B133:F133"/>
    <mergeCell ref="B134:F134"/>
    <mergeCell ref="B135:F135"/>
    <mergeCell ref="B136:F136"/>
    <mergeCell ref="B137:F137"/>
    <mergeCell ref="C126:F126"/>
    <mergeCell ref="C127:F127"/>
    <mergeCell ref="C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8:F118"/>
    <mergeCell ref="B119:F119"/>
    <mergeCell ref="B114:F114"/>
    <mergeCell ref="C115:F115"/>
    <mergeCell ref="C116:F116"/>
    <mergeCell ref="C117:F117"/>
    <mergeCell ref="B108:F108"/>
    <mergeCell ref="B109:F109"/>
    <mergeCell ref="B110:F110"/>
    <mergeCell ref="B111:F111"/>
    <mergeCell ref="B112:F112"/>
    <mergeCell ref="B113:F113"/>
    <mergeCell ref="B57:F57"/>
    <mergeCell ref="B58:F58"/>
    <mergeCell ref="B59:F59"/>
    <mergeCell ref="B107:F107"/>
    <mergeCell ref="B54:F54"/>
    <mergeCell ref="B55:F55"/>
    <mergeCell ref="B56:F56"/>
    <mergeCell ref="B51:F51"/>
    <mergeCell ref="B52:F52"/>
    <mergeCell ref="B53:F53"/>
    <mergeCell ref="B48:F48"/>
    <mergeCell ref="B49:F49"/>
    <mergeCell ref="B50:F50"/>
    <mergeCell ref="B23:F23"/>
    <mergeCell ref="B24:F24"/>
    <mergeCell ref="B25:F25"/>
    <mergeCell ref="B20:F20"/>
    <mergeCell ref="B21:F21"/>
    <mergeCell ref="B22:F22"/>
    <mergeCell ref="B6:F6"/>
    <mergeCell ref="G6:H6"/>
    <mergeCell ref="K6:L6"/>
    <mergeCell ref="B18:F18"/>
    <mergeCell ref="B19:F19"/>
    <mergeCell ref="B11:F11"/>
    <mergeCell ref="B12:F12"/>
    <mergeCell ref="B13:F13"/>
    <mergeCell ref="B7:F7"/>
    <mergeCell ref="B8:F8"/>
    <mergeCell ref="B9:F9"/>
    <mergeCell ref="B10:F10"/>
    <mergeCell ref="B17:F17"/>
  </mergeCells>
  <pageMargins left="0.70866141732283472" right="0.70866141732283472" top="0.74803149606299213" bottom="0.74803149606299213" header="0.31496062992125984" footer="0.31496062992125984"/>
  <pageSetup paperSize="258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1"/>
  <sheetViews>
    <sheetView topLeftCell="A4" workbookViewId="0">
      <selection activeCell="A7" sqref="A7:XFD7"/>
    </sheetView>
  </sheetViews>
  <sheetFormatPr defaultRowHeight="15"/>
  <cols>
    <col min="9" max="9" width="14.28515625" customWidth="1"/>
    <col min="10" max="10" width="16" customWidth="1"/>
  </cols>
  <sheetData>
    <row r="1" spans="1:12">
      <c r="A1" s="1" t="s">
        <v>0</v>
      </c>
      <c r="B1" s="2"/>
      <c r="C1" s="2"/>
      <c r="D1" s="2"/>
      <c r="E1" s="2"/>
      <c r="F1" s="3"/>
      <c r="G1" s="3"/>
      <c r="H1" s="2"/>
      <c r="I1" s="4"/>
      <c r="J1" s="4"/>
      <c r="K1" s="5"/>
      <c r="L1" s="6"/>
    </row>
    <row r="2" spans="1:12">
      <c r="A2" s="1" t="s">
        <v>1</v>
      </c>
      <c r="B2" s="2"/>
      <c r="C2" s="2"/>
      <c r="D2" s="2"/>
      <c r="E2" s="2"/>
      <c r="F2" s="3"/>
      <c r="G2" s="3"/>
      <c r="H2" s="2"/>
      <c r="I2" s="4"/>
      <c r="J2" s="4"/>
      <c r="K2" s="5"/>
      <c r="L2" s="6"/>
    </row>
    <row r="3" spans="1:12">
      <c r="A3" s="1" t="s">
        <v>2</v>
      </c>
      <c r="B3" s="2"/>
      <c r="C3" s="2"/>
      <c r="D3" s="2"/>
      <c r="E3" s="2"/>
      <c r="F3" s="7"/>
      <c r="G3" s="3"/>
      <c r="H3" s="2"/>
      <c r="I3" s="4"/>
      <c r="J3" s="4"/>
      <c r="K3" s="5"/>
      <c r="L3" s="6"/>
    </row>
    <row r="4" spans="1:12">
      <c r="A4" s="3"/>
      <c r="B4" s="2"/>
      <c r="C4" s="2"/>
      <c r="D4" s="2"/>
      <c r="E4" s="2"/>
      <c r="F4" s="8"/>
      <c r="G4" s="3"/>
      <c r="H4" s="2"/>
      <c r="I4" s="4"/>
      <c r="J4" s="4"/>
      <c r="K4" s="5"/>
      <c r="L4" s="6"/>
    </row>
    <row r="5" spans="1:12">
      <c r="A5" s="3"/>
      <c r="B5" s="2"/>
      <c r="C5" s="2"/>
      <c r="D5" s="2"/>
      <c r="E5" s="2"/>
      <c r="F5" s="3"/>
      <c r="G5" s="3"/>
      <c r="H5" s="2"/>
      <c r="I5" s="4"/>
      <c r="J5" s="4"/>
      <c r="K5" s="5"/>
      <c r="L5" s="6"/>
    </row>
    <row r="6" spans="1:12" ht="25.5">
      <c r="A6" s="10" t="s">
        <v>5</v>
      </c>
      <c r="B6" s="942" t="s">
        <v>6</v>
      </c>
      <c r="C6" s="943"/>
      <c r="D6" s="943"/>
      <c r="E6" s="943"/>
      <c r="F6" s="944"/>
      <c r="G6" s="945" t="s">
        <v>7</v>
      </c>
      <c r="H6" s="945"/>
      <c r="I6" s="11" t="s">
        <v>8</v>
      </c>
      <c r="J6" s="12" t="s">
        <v>9</v>
      </c>
      <c r="K6" s="942" t="s">
        <v>10</v>
      </c>
      <c r="L6" s="944"/>
    </row>
    <row r="7" spans="1:12">
      <c r="A7" s="74" t="s">
        <v>46</v>
      </c>
      <c r="B7" s="75" t="s">
        <v>47</v>
      </c>
      <c r="C7" s="76"/>
      <c r="D7" s="76"/>
      <c r="E7" s="76"/>
      <c r="F7" s="77"/>
      <c r="G7" s="75"/>
      <c r="H7" s="77"/>
      <c r="I7" s="78"/>
      <c r="J7" s="78" t="e">
        <f>J8+J13+J18+J25</f>
        <v>#REF!</v>
      </c>
      <c r="K7" s="79"/>
      <c r="L7" s="80"/>
    </row>
    <row r="8" spans="1:12">
      <c r="A8" s="81" t="s">
        <v>21</v>
      </c>
      <c r="B8" s="82" t="s">
        <v>49</v>
      </c>
      <c r="C8" s="83"/>
      <c r="D8" s="83"/>
      <c r="E8" s="83"/>
      <c r="F8" s="84"/>
      <c r="G8" s="82"/>
      <c r="H8" s="84"/>
      <c r="I8" s="85"/>
      <c r="J8" s="85" t="e">
        <f>#REF!+J9+J11</f>
        <v>#REF!</v>
      </c>
      <c r="K8" s="86"/>
      <c r="L8" s="87"/>
    </row>
    <row r="9" spans="1:12">
      <c r="A9" s="88" t="s">
        <v>51</v>
      </c>
      <c r="B9" s="89" t="s">
        <v>52</v>
      </c>
      <c r="C9" s="90"/>
      <c r="D9" s="90"/>
      <c r="E9" s="90"/>
      <c r="F9" s="91"/>
      <c r="G9" s="89"/>
      <c r="H9" s="91"/>
      <c r="I9" s="92"/>
      <c r="J9" s="92">
        <f>J10</f>
        <v>3000000</v>
      </c>
      <c r="K9" s="93"/>
      <c r="L9" s="94" t="s">
        <v>27</v>
      </c>
    </row>
    <row r="10" spans="1:12">
      <c r="A10" s="95" t="s">
        <v>13</v>
      </c>
      <c r="B10" s="96" t="s">
        <v>53</v>
      </c>
      <c r="C10" s="102"/>
      <c r="D10" s="102"/>
      <c r="E10" s="102"/>
      <c r="F10" s="98"/>
      <c r="G10" s="96">
        <v>1</v>
      </c>
      <c r="H10" s="98" t="s">
        <v>29</v>
      </c>
      <c r="I10" s="99">
        <v>3000000</v>
      </c>
      <c r="J10" s="99">
        <f>G10*I10</f>
        <v>3000000</v>
      </c>
      <c r="K10" s="100" t="s">
        <v>30</v>
      </c>
      <c r="L10" s="101"/>
    </row>
    <row r="11" spans="1:12">
      <c r="A11" s="88" t="s">
        <v>54</v>
      </c>
      <c r="B11" s="89" t="s">
        <v>55</v>
      </c>
      <c r="C11" s="90"/>
      <c r="D11" s="90"/>
      <c r="E11" s="90"/>
      <c r="F11" s="91"/>
      <c r="G11" s="89"/>
      <c r="H11" s="91"/>
      <c r="I11" s="92"/>
      <c r="J11" s="92">
        <f>J12</f>
        <v>150000000</v>
      </c>
      <c r="K11" s="93"/>
      <c r="L11" s="94" t="s">
        <v>27</v>
      </c>
    </row>
    <row r="12" spans="1:12">
      <c r="A12" s="95" t="s">
        <v>13</v>
      </c>
      <c r="B12" s="96" t="s">
        <v>56</v>
      </c>
      <c r="C12" s="102"/>
      <c r="D12" s="102"/>
      <c r="E12" s="102"/>
      <c r="F12" s="98"/>
      <c r="G12" s="96">
        <v>200</v>
      </c>
      <c r="H12" s="98" t="s">
        <v>57</v>
      </c>
      <c r="I12" s="99">
        <v>750000</v>
      </c>
      <c r="J12" s="99">
        <f>G12*I12</f>
        <v>150000000</v>
      </c>
      <c r="K12" s="100" t="s">
        <v>30</v>
      </c>
      <c r="L12" s="101"/>
    </row>
    <row r="13" spans="1:12">
      <c r="A13" s="103" t="s">
        <v>40</v>
      </c>
      <c r="B13" s="928" t="s">
        <v>58</v>
      </c>
      <c r="C13" s="929"/>
      <c r="D13" s="929"/>
      <c r="E13" s="929"/>
      <c r="F13" s="930"/>
      <c r="G13" s="104"/>
      <c r="H13" s="105"/>
      <c r="I13" s="106"/>
      <c r="J13" s="106" t="e">
        <f>#REF!+J14+J16</f>
        <v>#REF!</v>
      </c>
      <c r="K13" s="107"/>
      <c r="L13" s="108"/>
    </row>
    <row r="14" spans="1:12">
      <c r="A14" s="109" t="s">
        <v>51</v>
      </c>
      <c r="B14" s="916" t="s">
        <v>52</v>
      </c>
      <c r="C14" s="917"/>
      <c r="D14" s="917"/>
      <c r="E14" s="917"/>
      <c r="F14" s="918"/>
      <c r="G14" s="110"/>
      <c r="H14" s="111"/>
      <c r="I14" s="112"/>
      <c r="J14" s="112">
        <f>J15</f>
        <v>2650000</v>
      </c>
      <c r="K14" s="113"/>
      <c r="L14" s="114" t="s">
        <v>27</v>
      </c>
    </row>
    <row r="15" spans="1:12">
      <c r="A15" s="115" t="s">
        <v>13</v>
      </c>
      <c r="B15" s="919" t="s">
        <v>61</v>
      </c>
      <c r="C15" s="920"/>
      <c r="D15" s="920"/>
      <c r="E15" s="920"/>
      <c r="F15" s="921"/>
      <c r="G15" s="116">
        <v>1</v>
      </c>
      <c r="H15" s="117" t="s">
        <v>60</v>
      </c>
      <c r="I15" s="118">
        <v>2650000</v>
      </c>
      <c r="J15" s="118">
        <f>G15*I15</f>
        <v>2650000</v>
      </c>
      <c r="K15" s="119" t="s">
        <v>30</v>
      </c>
      <c r="L15" s="120"/>
    </row>
    <row r="16" spans="1:12">
      <c r="A16" s="109" t="s">
        <v>54</v>
      </c>
      <c r="B16" s="916" t="s">
        <v>55</v>
      </c>
      <c r="C16" s="917"/>
      <c r="D16" s="917"/>
      <c r="E16" s="917"/>
      <c r="F16" s="918"/>
      <c r="G16" s="110"/>
      <c r="H16" s="111"/>
      <c r="I16" s="112"/>
      <c r="J16" s="112">
        <f>J17</f>
        <v>84000000</v>
      </c>
      <c r="K16" s="113"/>
      <c r="L16" s="114" t="s">
        <v>27</v>
      </c>
    </row>
    <row r="17" spans="1:12">
      <c r="A17" s="115" t="s">
        <v>13</v>
      </c>
      <c r="B17" s="919" t="s">
        <v>62</v>
      </c>
      <c r="C17" s="920"/>
      <c r="D17" s="920"/>
      <c r="E17" s="920"/>
      <c r="F17" s="921"/>
      <c r="G17" s="116">
        <v>1</v>
      </c>
      <c r="H17" s="117" t="s">
        <v>29</v>
      </c>
      <c r="I17" s="118">
        <v>84000000</v>
      </c>
      <c r="J17" s="118">
        <f>G17*I17</f>
        <v>84000000</v>
      </c>
      <c r="K17" s="119" t="s">
        <v>30</v>
      </c>
      <c r="L17" s="120"/>
    </row>
    <row r="18" spans="1:12">
      <c r="A18" s="121" t="s">
        <v>63</v>
      </c>
      <c r="B18" s="934" t="s">
        <v>64</v>
      </c>
      <c r="C18" s="935"/>
      <c r="D18" s="935"/>
      <c r="E18" s="935"/>
      <c r="F18" s="936"/>
      <c r="G18" s="122"/>
      <c r="H18" s="123"/>
      <c r="I18" s="124"/>
      <c r="J18" s="124">
        <f>J19+J21+J23</f>
        <v>44031000</v>
      </c>
      <c r="K18" s="125"/>
      <c r="L18" s="87"/>
    </row>
    <row r="19" spans="1:12">
      <c r="A19" s="88" t="s">
        <v>35</v>
      </c>
      <c r="B19" s="907" t="s">
        <v>36</v>
      </c>
      <c r="C19" s="908"/>
      <c r="D19" s="908"/>
      <c r="E19" s="908"/>
      <c r="F19" s="909"/>
      <c r="G19" s="89"/>
      <c r="H19" s="91"/>
      <c r="I19" s="92"/>
      <c r="J19" s="92">
        <f>J20</f>
        <v>34381000</v>
      </c>
      <c r="K19" s="93"/>
      <c r="L19" s="94" t="s">
        <v>27</v>
      </c>
    </row>
    <row r="20" spans="1:12">
      <c r="A20" s="95" t="s">
        <v>13</v>
      </c>
      <c r="B20" s="886" t="s">
        <v>65</v>
      </c>
      <c r="C20" s="887"/>
      <c r="D20" s="887"/>
      <c r="E20" s="887"/>
      <c r="F20" s="888"/>
      <c r="G20" s="96">
        <v>1</v>
      </c>
      <c r="H20" s="98" t="s">
        <v>60</v>
      </c>
      <c r="I20" s="99">
        <v>34381000</v>
      </c>
      <c r="J20" s="99">
        <f>G20*I20</f>
        <v>34381000</v>
      </c>
      <c r="K20" s="100" t="s">
        <v>30</v>
      </c>
      <c r="L20" s="101"/>
    </row>
    <row r="21" spans="1:12">
      <c r="A21" s="88" t="s">
        <v>51</v>
      </c>
      <c r="B21" s="907" t="s">
        <v>52</v>
      </c>
      <c r="C21" s="908"/>
      <c r="D21" s="908"/>
      <c r="E21" s="908"/>
      <c r="F21" s="909"/>
      <c r="G21" s="89"/>
      <c r="H21" s="91" t="s">
        <v>13</v>
      </c>
      <c r="I21" s="92">
        <v>0</v>
      </c>
      <c r="J21" s="92">
        <f>J22</f>
        <v>2650000</v>
      </c>
      <c r="K21" s="93"/>
      <c r="L21" s="94" t="s">
        <v>27</v>
      </c>
    </row>
    <row r="22" spans="1:12">
      <c r="A22" s="95" t="s">
        <v>13</v>
      </c>
      <c r="B22" s="910" t="s">
        <v>61</v>
      </c>
      <c r="C22" s="911"/>
      <c r="D22" s="911"/>
      <c r="E22" s="911"/>
      <c r="F22" s="912"/>
      <c r="G22" s="96">
        <v>1</v>
      </c>
      <c r="H22" s="98" t="s">
        <v>60</v>
      </c>
      <c r="I22" s="99">
        <v>2650000</v>
      </c>
      <c r="J22" s="99">
        <f>G22*I22</f>
        <v>2650000</v>
      </c>
      <c r="K22" s="100" t="s">
        <v>30</v>
      </c>
      <c r="L22" s="101"/>
    </row>
    <row r="23" spans="1:12">
      <c r="A23" s="88" t="s">
        <v>54</v>
      </c>
      <c r="B23" s="907" t="s">
        <v>55</v>
      </c>
      <c r="C23" s="908"/>
      <c r="D23" s="908"/>
      <c r="E23" s="908"/>
      <c r="F23" s="909"/>
      <c r="G23" s="89"/>
      <c r="H23" s="91" t="s">
        <v>13</v>
      </c>
      <c r="I23" s="92">
        <v>0</v>
      </c>
      <c r="J23" s="92">
        <f>J24</f>
        <v>7000000</v>
      </c>
      <c r="K23" s="93"/>
      <c r="L23" s="94" t="s">
        <v>27</v>
      </c>
    </row>
    <row r="24" spans="1:12">
      <c r="A24" s="95" t="s">
        <v>13</v>
      </c>
      <c r="B24" s="910" t="s">
        <v>62</v>
      </c>
      <c r="C24" s="911"/>
      <c r="D24" s="911"/>
      <c r="E24" s="911"/>
      <c r="F24" s="912"/>
      <c r="G24" s="96">
        <v>1</v>
      </c>
      <c r="H24" s="98" t="s">
        <v>29</v>
      </c>
      <c r="I24" s="99">
        <v>7000000</v>
      </c>
      <c r="J24" s="99">
        <f>G24*I24</f>
        <v>7000000</v>
      </c>
      <c r="K24" s="100" t="s">
        <v>30</v>
      </c>
      <c r="L24" s="101"/>
    </row>
    <row r="25" spans="1:12">
      <c r="A25" s="121" t="s">
        <v>66</v>
      </c>
      <c r="B25" s="934" t="s">
        <v>67</v>
      </c>
      <c r="C25" s="935"/>
      <c r="D25" s="935"/>
      <c r="E25" s="935"/>
      <c r="F25" s="936"/>
      <c r="G25" s="122"/>
      <c r="H25" s="123" t="s">
        <v>13</v>
      </c>
      <c r="I25" s="124">
        <v>0</v>
      </c>
      <c r="J25" s="124">
        <f>J26+J28+J30</f>
        <v>58200000</v>
      </c>
      <c r="K25" s="125"/>
      <c r="L25" s="87"/>
    </row>
    <row r="26" spans="1:12">
      <c r="A26" s="88" t="s">
        <v>35</v>
      </c>
      <c r="B26" s="907" t="s">
        <v>36</v>
      </c>
      <c r="C26" s="908"/>
      <c r="D26" s="908"/>
      <c r="E26" s="908"/>
      <c r="F26" s="909"/>
      <c r="G26" s="89"/>
      <c r="H26" s="91" t="s">
        <v>13</v>
      </c>
      <c r="I26" s="92">
        <v>0</v>
      </c>
      <c r="J26" s="92">
        <f>J27</f>
        <v>16350000</v>
      </c>
      <c r="K26" s="93"/>
      <c r="L26" s="94" t="s">
        <v>27</v>
      </c>
    </row>
    <row r="27" spans="1:12">
      <c r="A27" s="95" t="s">
        <v>13</v>
      </c>
      <c r="B27" s="886" t="s">
        <v>59</v>
      </c>
      <c r="C27" s="887"/>
      <c r="D27" s="887"/>
      <c r="E27" s="887"/>
      <c r="F27" s="888"/>
      <c r="G27" s="96">
        <v>1</v>
      </c>
      <c r="H27" s="98" t="s">
        <v>60</v>
      </c>
      <c r="I27" s="99">
        <v>16350000</v>
      </c>
      <c r="J27" s="99">
        <f>G27*I27</f>
        <v>16350000</v>
      </c>
      <c r="K27" s="100" t="s">
        <v>30</v>
      </c>
      <c r="L27" s="101"/>
    </row>
    <row r="28" spans="1:12">
      <c r="A28" s="88" t="s">
        <v>51</v>
      </c>
      <c r="B28" s="907" t="s">
        <v>52</v>
      </c>
      <c r="C28" s="908"/>
      <c r="D28" s="908"/>
      <c r="E28" s="908"/>
      <c r="F28" s="909"/>
      <c r="G28" s="89"/>
      <c r="H28" s="91" t="s">
        <v>13</v>
      </c>
      <c r="I28" s="92">
        <v>0</v>
      </c>
      <c r="J28" s="92">
        <f>J29</f>
        <v>2650000</v>
      </c>
      <c r="K28" s="93"/>
      <c r="L28" s="94" t="s">
        <v>27</v>
      </c>
    </row>
    <row r="29" spans="1:12">
      <c r="A29" s="95" t="s">
        <v>13</v>
      </c>
      <c r="B29" s="910" t="s">
        <v>61</v>
      </c>
      <c r="C29" s="911"/>
      <c r="D29" s="911"/>
      <c r="E29" s="911"/>
      <c r="F29" s="912"/>
      <c r="G29" s="96">
        <v>1</v>
      </c>
      <c r="H29" s="98" t="s">
        <v>60</v>
      </c>
      <c r="I29" s="99">
        <v>2650000</v>
      </c>
      <c r="J29" s="99">
        <f>G29*I29</f>
        <v>2650000</v>
      </c>
      <c r="K29" s="100" t="s">
        <v>30</v>
      </c>
      <c r="L29" s="101"/>
    </row>
    <row r="30" spans="1:12">
      <c r="A30" s="88" t="s">
        <v>54</v>
      </c>
      <c r="B30" s="907" t="s">
        <v>55</v>
      </c>
      <c r="C30" s="908"/>
      <c r="D30" s="908"/>
      <c r="E30" s="908"/>
      <c r="F30" s="909"/>
      <c r="G30" s="89"/>
      <c r="H30" s="91" t="s">
        <v>13</v>
      </c>
      <c r="I30" s="92">
        <v>0</v>
      </c>
      <c r="J30" s="92">
        <f>J31</f>
        <v>39200000</v>
      </c>
      <c r="K30" s="93"/>
      <c r="L30" s="94" t="s">
        <v>27</v>
      </c>
    </row>
    <row r="31" spans="1:12">
      <c r="A31" s="95" t="s">
        <v>13</v>
      </c>
      <c r="B31" s="910" t="s">
        <v>62</v>
      </c>
      <c r="C31" s="911"/>
      <c r="D31" s="911"/>
      <c r="E31" s="911"/>
      <c r="F31" s="912"/>
      <c r="G31" s="96">
        <v>56</v>
      </c>
      <c r="H31" s="98" t="s">
        <v>57</v>
      </c>
      <c r="I31" s="99">
        <v>700000</v>
      </c>
      <c r="J31" s="99">
        <f>G31*I31</f>
        <v>39200000</v>
      </c>
      <c r="K31" s="100" t="s">
        <v>30</v>
      </c>
      <c r="L31" s="101"/>
    </row>
    <row r="32" spans="1:12">
      <c r="A32" s="144" t="s">
        <v>81</v>
      </c>
      <c r="B32" s="145" t="s">
        <v>82</v>
      </c>
      <c r="C32" s="146"/>
      <c r="D32" s="146"/>
      <c r="E32" s="146"/>
      <c r="F32" s="147"/>
      <c r="G32" s="145">
        <v>184</v>
      </c>
      <c r="H32" s="147" t="s">
        <v>45</v>
      </c>
      <c r="I32" s="148">
        <v>0</v>
      </c>
      <c r="J32" s="148">
        <f>J33+J71</f>
        <v>1148245000</v>
      </c>
      <c r="K32" s="149"/>
      <c r="L32" s="150"/>
    </row>
    <row r="33" spans="1:12">
      <c r="A33" s="74" t="s">
        <v>83</v>
      </c>
      <c r="B33" s="75" t="s">
        <v>84</v>
      </c>
      <c r="C33" s="76"/>
      <c r="D33" s="76"/>
      <c r="E33" s="76"/>
      <c r="F33" s="77"/>
      <c r="G33" s="75">
        <v>0</v>
      </c>
      <c r="H33" s="77" t="s">
        <v>13</v>
      </c>
      <c r="I33" s="78">
        <v>0</v>
      </c>
      <c r="J33" s="78">
        <f>J34+J41+J48+J55+J63</f>
        <v>982975000</v>
      </c>
      <c r="K33" s="79"/>
      <c r="L33" s="80"/>
    </row>
    <row r="34" spans="1:12">
      <c r="A34" s="81" t="s">
        <v>21</v>
      </c>
      <c r="B34" s="82" t="s">
        <v>85</v>
      </c>
      <c r="C34" s="83"/>
      <c r="D34" s="83"/>
      <c r="E34" s="83"/>
      <c r="F34" s="84"/>
      <c r="G34" s="82">
        <v>0</v>
      </c>
      <c r="H34" s="84" t="s">
        <v>13</v>
      </c>
      <c r="I34" s="85">
        <v>0</v>
      </c>
      <c r="J34" s="85">
        <f>J35+J37+J39</f>
        <v>115500000</v>
      </c>
      <c r="K34" s="86"/>
      <c r="L34" s="87"/>
    </row>
    <row r="35" spans="1:12">
      <c r="A35" s="88" t="s">
        <v>35</v>
      </c>
      <c r="B35" s="89" t="s">
        <v>36</v>
      </c>
      <c r="C35" s="90"/>
      <c r="D35" s="90"/>
      <c r="E35" s="90"/>
      <c r="F35" s="91"/>
      <c r="G35" s="89">
        <v>0</v>
      </c>
      <c r="H35" s="91" t="s">
        <v>13</v>
      </c>
      <c r="I35" s="92">
        <v>0</v>
      </c>
      <c r="J35" s="92">
        <f>J36</f>
        <v>38500000</v>
      </c>
      <c r="K35" s="93"/>
      <c r="L35" s="94" t="s">
        <v>27</v>
      </c>
    </row>
    <row r="36" spans="1:12">
      <c r="A36" s="95" t="s">
        <v>13</v>
      </c>
      <c r="B36" s="66" t="s">
        <v>86</v>
      </c>
      <c r="C36" s="97"/>
      <c r="D36" s="97"/>
      <c r="E36" s="97"/>
      <c r="F36" s="67"/>
      <c r="G36" s="66">
        <v>14</v>
      </c>
      <c r="H36" s="67" t="s">
        <v>29</v>
      </c>
      <c r="I36" s="68">
        <v>2750000</v>
      </c>
      <c r="J36" s="68">
        <f>G36*I36</f>
        <v>38500000</v>
      </c>
      <c r="K36" s="100" t="s">
        <v>30</v>
      </c>
      <c r="L36" s="101"/>
    </row>
    <row r="37" spans="1:12">
      <c r="A37" s="88" t="s">
        <v>51</v>
      </c>
      <c r="B37" s="89" t="s">
        <v>52</v>
      </c>
      <c r="C37" s="90"/>
      <c r="D37" s="90"/>
      <c r="E37" s="90"/>
      <c r="F37" s="91"/>
      <c r="G37" s="89">
        <v>0</v>
      </c>
      <c r="H37" s="91" t="s">
        <v>13</v>
      </c>
      <c r="I37" s="92">
        <v>0</v>
      </c>
      <c r="J37" s="92">
        <f>J38</f>
        <v>56000000</v>
      </c>
      <c r="K37" s="93"/>
      <c r="L37" s="94" t="s">
        <v>27</v>
      </c>
    </row>
    <row r="38" spans="1:12">
      <c r="A38" s="95" t="s">
        <v>13</v>
      </c>
      <c r="B38" s="96" t="s">
        <v>87</v>
      </c>
      <c r="C38" s="102"/>
      <c r="D38" s="102"/>
      <c r="E38" s="102"/>
      <c r="F38" s="98"/>
      <c r="G38" s="96">
        <v>14</v>
      </c>
      <c r="H38" s="98" t="s">
        <v>29</v>
      </c>
      <c r="I38" s="99">
        <v>4000000</v>
      </c>
      <c r="J38" s="99">
        <f>G38*I38</f>
        <v>56000000</v>
      </c>
      <c r="K38" s="100" t="s">
        <v>30</v>
      </c>
      <c r="L38" s="101"/>
    </row>
    <row r="39" spans="1:12">
      <c r="A39" s="88" t="s">
        <v>88</v>
      </c>
      <c r="B39" s="89" t="s">
        <v>89</v>
      </c>
      <c r="C39" s="90"/>
      <c r="D39" s="90"/>
      <c r="E39" s="90"/>
      <c r="F39" s="91"/>
      <c r="G39" s="89">
        <v>0</v>
      </c>
      <c r="H39" s="91" t="s">
        <v>13</v>
      </c>
      <c r="I39" s="92">
        <v>0</v>
      </c>
      <c r="J39" s="92">
        <f>J40</f>
        <v>21000000</v>
      </c>
      <c r="K39" s="93"/>
      <c r="L39" s="94" t="s">
        <v>27</v>
      </c>
    </row>
    <row r="40" spans="1:12">
      <c r="A40" s="95" t="s">
        <v>13</v>
      </c>
      <c r="B40" s="96" t="s">
        <v>90</v>
      </c>
      <c r="C40" s="102"/>
      <c r="D40" s="102"/>
      <c r="E40" s="102"/>
      <c r="F40" s="98"/>
      <c r="G40" s="96">
        <v>14</v>
      </c>
      <c r="H40" s="98" t="s">
        <v>29</v>
      </c>
      <c r="I40" s="99">
        <v>1500000</v>
      </c>
      <c r="J40" s="99">
        <f>G40*I40</f>
        <v>21000000</v>
      </c>
      <c r="K40" s="100" t="s">
        <v>30</v>
      </c>
      <c r="L40" s="101"/>
    </row>
    <row r="41" spans="1:12">
      <c r="A41" s="81" t="s">
        <v>40</v>
      </c>
      <c r="B41" s="82" t="s">
        <v>91</v>
      </c>
      <c r="C41" s="83"/>
      <c r="D41" s="83"/>
      <c r="E41" s="83"/>
      <c r="F41" s="84"/>
      <c r="G41" s="82">
        <v>0</v>
      </c>
      <c r="H41" s="84" t="s">
        <v>13</v>
      </c>
      <c r="I41" s="85">
        <v>0</v>
      </c>
      <c r="J41" s="85">
        <f>J42+J44+J46</f>
        <v>540000000</v>
      </c>
      <c r="K41" s="86"/>
      <c r="L41" s="87"/>
    </row>
    <row r="42" spans="1:12">
      <c r="A42" s="88" t="s">
        <v>35</v>
      </c>
      <c r="B42" s="89" t="s">
        <v>36</v>
      </c>
      <c r="C42" s="90"/>
      <c r="D42" s="90"/>
      <c r="E42" s="90"/>
      <c r="F42" s="91"/>
      <c r="G42" s="89">
        <v>0</v>
      </c>
      <c r="H42" s="91" t="s">
        <v>13</v>
      </c>
      <c r="I42" s="92">
        <v>0</v>
      </c>
      <c r="J42" s="92">
        <f>J43</f>
        <v>135000000</v>
      </c>
      <c r="K42" s="93"/>
      <c r="L42" s="94" t="s">
        <v>27</v>
      </c>
    </row>
    <row r="43" spans="1:12">
      <c r="A43" s="95" t="s">
        <v>13</v>
      </c>
      <c r="B43" s="66" t="s">
        <v>92</v>
      </c>
      <c r="C43" s="97"/>
      <c r="D43" s="97"/>
      <c r="E43" s="97"/>
      <c r="F43" s="67"/>
      <c r="G43" s="66">
        <v>27</v>
      </c>
      <c r="H43" s="67" t="s">
        <v>29</v>
      </c>
      <c r="I43" s="68">
        <v>5000000</v>
      </c>
      <c r="J43" s="68">
        <f>G43*I43</f>
        <v>135000000</v>
      </c>
      <c r="K43" s="100" t="s">
        <v>30</v>
      </c>
      <c r="L43" s="101"/>
    </row>
    <row r="44" spans="1:12">
      <c r="A44" s="88" t="s">
        <v>51</v>
      </c>
      <c r="B44" s="89" t="s">
        <v>52</v>
      </c>
      <c r="C44" s="90"/>
      <c r="D44" s="90"/>
      <c r="E44" s="90"/>
      <c r="F44" s="91"/>
      <c r="G44" s="89">
        <v>0</v>
      </c>
      <c r="H44" s="91" t="s">
        <v>13</v>
      </c>
      <c r="I44" s="92">
        <v>0</v>
      </c>
      <c r="J44" s="92">
        <f>J45</f>
        <v>324000000</v>
      </c>
      <c r="K44" s="93"/>
      <c r="L44" s="94" t="s">
        <v>27</v>
      </c>
    </row>
    <row r="45" spans="1:12">
      <c r="A45" s="95" t="s">
        <v>13</v>
      </c>
      <c r="B45" s="96" t="s">
        <v>87</v>
      </c>
      <c r="C45" s="102"/>
      <c r="D45" s="102"/>
      <c r="E45" s="102"/>
      <c r="F45" s="98"/>
      <c r="G45" s="96">
        <v>27</v>
      </c>
      <c r="H45" s="98" t="s">
        <v>29</v>
      </c>
      <c r="I45" s="99">
        <v>12000000</v>
      </c>
      <c r="J45" s="99">
        <f>G45*I45</f>
        <v>324000000</v>
      </c>
      <c r="K45" s="100" t="s">
        <v>30</v>
      </c>
      <c r="L45" s="101"/>
    </row>
    <row r="46" spans="1:12">
      <c r="A46" s="88" t="s">
        <v>88</v>
      </c>
      <c r="B46" s="89" t="s">
        <v>89</v>
      </c>
      <c r="C46" s="90"/>
      <c r="D46" s="90"/>
      <c r="E46" s="90"/>
      <c r="F46" s="91"/>
      <c r="G46" s="89">
        <v>0</v>
      </c>
      <c r="H46" s="91" t="s">
        <v>13</v>
      </c>
      <c r="I46" s="92">
        <v>0</v>
      </c>
      <c r="J46" s="92">
        <f>J47</f>
        <v>81000000</v>
      </c>
      <c r="K46" s="93"/>
      <c r="L46" s="94" t="s">
        <v>27</v>
      </c>
    </row>
    <row r="47" spans="1:12">
      <c r="A47" s="95" t="s">
        <v>13</v>
      </c>
      <c r="B47" s="96" t="s">
        <v>93</v>
      </c>
      <c r="C47" s="102"/>
      <c r="D47" s="102"/>
      <c r="E47" s="102"/>
      <c r="F47" s="98"/>
      <c r="G47" s="96">
        <v>27</v>
      </c>
      <c r="H47" s="98" t="s">
        <v>29</v>
      </c>
      <c r="I47" s="99">
        <v>3000000</v>
      </c>
      <c r="J47" s="99">
        <f>G47*I47</f>
        <v>81000000</v>
      </c>
      <c r="K47" s="100" t="s">
        <v>30</v>
      </c>
      <c r="L47" s="101"/>
    </row>
    <row r="48" spans="1:12">
      <c r="A48" s="81" t="s">
        <v>63</v>
      </c>
      <c r="B48" s="82" t="s">
        <v>94</v>
      </c>
      <c r="C48" s="83"/>
      <c r="D48" s="83"/>
      <c r="E48" s="83"/>
      <c r="F48" s="84"/>
      <c r="G48" s="82">
        <v>0</v>
      </c>
      <c r="H48" s="84" t="s">
        <v>13</v>
      </c>
      <c r="I48" s="85">
        <v>0</v>
      </c>
      <c r="J48" s="85">
        <f>J49+J51+J53</f>
        <v>200000000</v>
      </c>
      <c r="K48" s="86"/>
      <c r="L48" s="87"/>
    </row>
    <row r="49" spans="1:12">
      <c r="A49" s="88" t="s">
        <v>35</v>
      </c>
      <c r="B49" s="89" t="s">
        <v>36</v>
      </c>
      <c r="C49" s="90"/>
      <c r="D49" s="90"/>
      <c r="E49" s="90"/>
      <c r="F49" s="91"/>
      <c r="G49" s="89">
        <v>0</v>
      </c>
      <c r="H49" s="91" t="s">
        <v>13</v>
      </c>
      <c r="I49" s="92">
        <v>0</v>
      </c>
      <c r="J49" s="92">
        <f>J50</f>
        <v>50000000</v>
      </c>
      <c r="K49" s="93"/>
      <c r="L49" s="94" t="s">
        <v>27</v>
      </c>
    </row>
    <row r="50" spans="1:12">
      <c r="A50" s="95" t="s">
        <v>13</v>
      </c>
      <c r="B50" s="66" t="s">
        <v>95</v>
      </c>
      <c r="C50" s="97"/>
      <c r="D50" s="97"/>
      <c r="E50" s="97"/>
      <c r="F50" s="67"/>
      <c r="G50" s="66">
        <v>5</v>
      </c>
      <c r="H50" s="67" t="s">
        <v>29</v>
      </c>
      <c r="I50" s="68">
        <v>10000000</v>
      </c>
      <c r="J50" s="68">
        <f>G50*I50</f>
        <v>50000000</v>
      </c>
      <c r="K50" s="100" t="s">
        <v>30</v>
      </c>
      <c r="L50" s="101"/>
    </row>
    <row r="51" spans="1:12">
      <c r="A51" s="88" t="s">
        <v>51</v>
      </c>
      <c r="B51" s="89" t="s">
        <v>52</v>
      </c>
      <c r="C51" s="90"/>
      <c r="D51" s="90"/>
      <c r="E51" s="90"/>
      <c r="F51" s="91"/>
      <c r="G51" s="89">
        <v>0</v>
      </c>
      <c r="H51" s="91" t="s">
        <v>13</v>
      </c>
      <c r="I51" s="92">
        <v>0</v>
      </c>
      <c r="J51" s="92">
        <f>J52</f>
        <v>120000000</v>
      </c>
      <c r="K51" s="93"/>
      <c r="L51" s="94" t="s">
        <v>27</v>
      </c>
    </row>
    <row r="52" spans="1:12">
      <c r="A52" s="95" t="s">
        <v>13</v>
      </c>
      <c r="B52" s="96" t="s">
        <v>87</v>
      </c>
      <c r="C52" s="102"/>
      <c r="D52" s="102"/>
      <c r="E52" s="102"/>
      <c r="F52" s="98"/>
      <c r="G52" s="96">
        <v>5</v>
      </c>
      <c r="H52" s="98" t="s">
        <v>29</v>
      </c>
      <c r="I52" s="99">
        <v>24000000</v>
      </c>
      <c r="J52" s="99">
        <f>G52*I52</f>
        <v>120000000</v>
      </c>
      <c r="K52" s="100" t="s">
        <v>30</v>
      </c>
      <c r="L52" s="101"/>
    </row>
    <row r="53" spans="1:12">
      <c r="A53" s="88" t="s">
        <v>88</v>
      </c>
      <c r="B53" s="89" t="s">
        <v>89</v>
      </c>
      <c r="C53" s="90"/>
      <c r="D53" s="90"/>
      <c r="E53" s="90"/>
      <c r="F53" s="91"/>
      <c r="G53" s="89">
        <v>0</v>
      </c>
      <c r="H53" s="91" t="s">
        <v>13</v>
      </c>
      <c r="I53" s="92">
        <v>0</v>
      </c>
      <c r="J53" s="92">
        <f>J54</f>
        <v>30000000</v>
      </c>
      <c r="K53" s="93"/>
      <c r="L53" s="94" t="s">
        <v>27</v>
      </c>
    </row>
    <row r="54" spans="1:12">
      <c r="A54" s="95" t="s">
        <v>13</v>
      </c>
      <c r="B54" s="96" t="s">
        <v>93</v>
      </c>
      <c r="C54" s="102"/>
      <c r="D54" s="102"/>
      <c r="E54" s="102"/>
      <c r="F54" s="98"/>
      <c r="G54" s="96">
        <v>5</v>
      </c>
      <c r="H54" s="98" t="s">
        <v>29</v>
      </c>
      <c r="I54" s="99">
        <v>6000000</v>
      </c>
      <c r="J54" s="99">
        <f>G54*I54</f>
        <v>30000000</v>
      </c>
      <c r="K54" s="100" t="s">
        <v>30</v>
      </c>
      <c r="L54" s="101"/>
    </row>
    <row r="55" spans="1:12">
      <c r="A55" s="81" t="s">
        <v>66</v>
      </c>
      <c r="B55" s="82" t="s">
        <v>96</v>
      </c>
      <c r="C55" s="83"/>
      <c r="D55" s="83"/>
      <c r="E55" s="83"/>
      <c r="F55" s="84"/>
      <c r="G55" s="82">
        <v>0</v>
      </c>
      <c r="H55" s="84" t="s">
        <v>13</v>
      </c>
      <c r="I55" s="85">
        <v>0</v>
      </c>
      <c r="J55" s="85">
        <f>J56+J61</f>
        <v>66475000</v>
      </c>
      <c r="K55" s="86"/>
      <c r="L55" s="87"/>
    </row>
    <row r="56" spans="1:12">
      <c r="A56" s="88" t="s">
        <v>35</v>
      </c>
      <c r="B56" s="60" t="s">
        <v>36</v>
      </c>
      <c r="C56" s="128"/>
      <c r="D56" s="128"/>
      <c r="E56" s="128"/>
      <c r="F56" s="61"/>
      <c r="G56" s="60">
        <v>0</v>
      </c>
      <c r="H56" s="61" t="s">
        <v>13</v>
      </c>
      <c r="I56" s="62">
        <v>0</v>
      </c>
      <c r="J56" s="62">
        <f>SUM(J57:J60)</f>
        <v>21475000</v>
      </c>
      <c r="K56" s="93"/>
      <c r="L56" s="94" t="s">
        <v>27</v>
      </c>
    </row>
    <row r="57" spans="1:12">
      <c r="A57" s="95" t="s">
        <v>13</v>
      </c>
      <c r="B57" s="66" t="s">
        <v>97</v>
      </c>
      <c r="C57" s="97"/>
      <c r="D57" s="97"/>
      <c r="E57" s="97"/>
      <c r="F57" s="67"/>
      <c r="G57" s="66">
        <v>12</v>
      </c>
      <c r="H57" s="67" t="s">
        <v>29</v>
      </c>
      <c r="I57" s="68">
        <v>500000</v>
      </c>
      <c r="J57" s="68">
        <f>G57*I57</f>
        <v>6000000</v>
      </c>
      <c r="K57" s="100" t="s">
        <v>30</v>
      </c>
      <c r="L57" s="101"/>
    </row>
    <row r="58" spans="1:12">
      <c r="A58" s="95" t="s">
        <v>13</v>
      </c>
      <c r="B58" s="66" t="s">
        <v>98</v>
      </c>
      <c r="C58" s="97"/>
      <c r="D58" s="97"/>
      <c r="E58" s="97"/>
      <c r="F58" s="67"/>
      <c r="G58" s="66">
        <v>12</v>
      </c>
      <c r="H58" s="67" t="s">
        <v>29</v>
      </c>
      <c r="I58" s="68">
        <v>300000</v>
      </c>
      <c r="J58" s="68">
        <f>G58*I58</f>
        <v>3600000</v>
      </c>
      <c r="K58" s="100" t="s">
        <v>30</v>
      </c>
      <c r="L58" s="101"/>
    </row>
    <row r="59" spans="1:12">
      <c r="A59" s="95" t="s">
        <v>13</v>
      </c>
      <c r="B59" s="66" t="s">
        <v>99</v>
      </c>
      <c r="C59" s="97"/>
      <c r="D59" s="97"/>
      <c r="E59" s="97"/>
      <c r="F59" s="67"/>
      <c r="G59" s="66">
        <v>180</v>
      </c>
      <c r="H59" s="67" t="s">
        <v>100</v>
      </c>
      <c r="I59" s="68">
        <v>30000</v>
      </c>
      <c r="J59" s="68">
        <f>G59*I59</f>
        <v>5400000</v>
      </c>
      <c r="K59" s="100" t="s">
        <v>30</v>
      </c>
      <c r="L59" s="101"/>
    </row>
    <row r="60" spans="1:12">
      <c r="A60" s="95" t="s">
        <v>13</v>
      </c>
      <c r="B60" s="66" t="s">
        <v>101</v>
      </c>
      <c r="C60" s="97"/>
      <c r="D60" s="97"/>
      <c r="E60" s="97"/>
      <c r="F60" s="67"/>
      <c r="G60" s="66">
        <v>1</v>
      </c>
      <c r="H60" s="67" t="s">
        <v>29</v>
      </c>
      <c r="I60" s="68">
        <v>6475000</v>
      </c>
      <c r="J60" s="68">
        <f>G60*I60</f>
        <v>6475000</v>
      </c>
      <c r="K60" s="100" t="s">
        <v>30</v>
      </c>
      <c r="L60" s="101"/>
    </row>
    <row r="61" spans="1:12">
      <c r="A61" s="88" t="s">
        <v>102</v>
      </c>
      <c r="B61" s="89" t="s">
        <v>103</v>
      </c>
      <c r="C61" s="90"/>
      <c r="D61" s="90"/>
      <c r="E61" s="90"/>
      <c r="F61" s="91"/>
      <c r="G61" s="89">
        <v>0</v>
      </c>
      <c r="H61" s="91" t="s">
        <v>13</v>
      </c>
      <c r="I61" s="92">
        <v>0</v>
      </c>
      <c r="J61" s="92">
        <f>J62</f>
        <v>45000000</v>
      </c>
      <c r="K61" s="93"/>
      <c r="L61" s="94" t="s">
        <v>27</v>
      </c>
    </row>
    <row r="62" spans="1:12">
      <c r="A62" s="95" t="s">
        <v>13</v>
      </c>
      <c r="B62" s="96" t="s">
        <v>104</v>
      </c>
      <c r="C62" s="102"/>
      <c r="D62" s="102"/>
      <c r="E62" s="102"/>
      <c r="F62" s="98"/>
      <c r="G62" s="96">
        <v>180</v>
      </c>
      <c r="H62" s="98" t="s">
        <v>105</v>
      </c>
      <c r="I62" s="99">
        <v>250000</v>
      </c>
      <c r="J62" s="99">
        <f>G62*I62</f>
        <v>45000000</v>
      </c>
      <c r="K62" s="100" t="s">
        <v>30</v>
      </c>
      <c r="L62" s="101"/>
    </row>
    <row r="63" spans="1:12">
      <c r="A63" s="81" t="s">
        <v>106</v>
      </c>
      <c r="B63" s="82" t="s">
        <v>107</v>
      </c>
      <c r="C63" s="83"/>
      <c r="D63" s="83"/>
      <c r="E63" s="83"/>
      <c r="F63" s="84"/>
      <c r="G63" s="82">
        <v>0</v>
      </c>
      <c r="H63" s="84" t="s">
        <v>13</v>
      </c>
      <c r="I63" s="85">
        <v>0</v>
      </c>
      <c r="J63" s="85">
        <f>J64+J66</f>
        <v>61000000</v>
      </c>
      <c r="K63" s="86"/>
      <c r="L63" s="87"/>
    </row>
    <row r="64" spans="1:12">
      <c r="A64" s="88" t="s">
        <v>35</v>
      </c>
      <c r="B64" s="89" t="s">
        <v>36</v>
      </c>
      <c r="C64" s="90"/>
      <c r="D64" s="90"/>
      <c r="E64" s="90"/>
      <c r="F64" s="91"/>
      <c r="G64" s="89">
        <v>0</v>
      </c>
      <c r="H64" s="91" t="s">
        <v>13</v>
      </c>
      <c r="I64" s="92">
        <v>0</v>
      </c>
      <c r="J64" s="92">
        <f>J65</f>
        <v>48000000</v>
      </c>
      <c r="K64" s="93"/>
      <c r="L64" s="94" t="s">
        <v>27</v>
      </c>
    </row>
    <row r="65" spans="1:12">
      <c r="A65" s="95" t="s">
        <v>13</v>
      </c>
      <c r="B65" s="66" t="s">
        <v>108</v>
      </c>
      <c r="C65" s="97"/>
      <c r="D65" s="97"/>
      <c r="E65" s="97"/>
      <c r="F65" s="67"/>
      <c r="G65" s="66">
        <v>1600</v>
      </c>
      <c r="H65" s="67" t="s">
        <v>109</v>
      </c>
      <c r="I65" s="68">
        <v>30000</v>
      </c>
      <c r="J65" s="68">
        <f>G65*I65</f>
        <v>48000000</v>
      </c>
      <c r="K65" s="100" t="s">
        <v>30</v>
      </c>
      <c r="L65" s="101"/>
    </row>
    <row r="66" spans="1:12">
      <c r="A66" s="88" t="s">
        <v>51</v>
      </c>
      <c r="B66" s="89" t="s">
        <v>52</v>
      </c>
      <c r="C66" s="90"/>
      <c r="D66" s="90"/>
      <c r="E66" s="90"/>
      <c r="F66" s="91"/>
      <c r="G66" s="89">
        <v>0</v>
      </c>
      <c r="H66" s="91" t="s">
        <v>13</v>
      </c>
      <c r="I66" s="92">
        <v>0</v>
      </c>
      <c r="J66" s="92">
        <f>SUM(J67:J70)</f>
        <v>13000000</v>
      </c>
      <c r="K66" s="93"/>
      <c r="L66" s="94" t="s">
        <v>27</v>
      </c>
    </row>
    <row r="67" spans="1:12">
      <c r="A67" s="95" t="s">
        <v>13</v>
      </c>
      <c r="B67" s="96" t="s">
        <v>110</v>
      </c>
      <c r="C67" s="102"/>
      <c r="D67" s="102"/>
      <c r="E67" s="102"/>
      <c r="F67" s="98"/>
      <c r="G67" s="96">
        <v>4</v>
      </c>
      <c r="H67" s="98" t="s">
        <v>111</v>
      </c>
      <c r="I67" s="99">
        <v>450000</v>
      </c>
      <c r="J67" s="99">
        <f>G67*I67</f>
        <v>1800000</v>
      </c>
      <c r="K67" s="100" t="s">
        <v>30</v>
      </c>
      <c r="L67" s="101"/>
    </row>
    <row r="68" spans="1:12">
      <c r="A68" s="95" t="s">
        <v>13</v>
      </c>
      <c r="B68" s="96" t="s">
        <v>112</v>
      </c>
      <c r="C68" s="102"/>
      <c r="D68" s="102"/>
      <c r="E68" s="102"/>
      <c r="F68" s="98"/>
      <c r="G68" s="96">
        <v>8</v>
      </c>
      <c r="H68" s="98" t="s">
        <v>111</v>
      </c>
      <c r="I68" s="99">
        <v>400000</v>
      </c>
      <c r="J68" s="99">
        <f>G68*I68</f>
        <v>3200000</v>
      </c>
      <c r="K68" s="100" t="s">
        <v>30</v>
      </c>
      <c r="L68" s="101"/>
    </row>
    <row r="69" spans="1:12">
      <c r="A69" s="95" t="s">
        <v>13</v>
      </c>
      <c r="B69" s="96" t="s">
        <v>113</v>
      </c>
      <c r="C69" s="102"/>
      <c r="D69" s="102"/>
      <c r="E69" s="102"/>
      <c r="F69" s="98"/>
      <c r="G69" s="96">
        <v>16</v>
      </c>
      <c r="H69" s="98" t="s">
        <v>111</v>
      </c>
      <c r="I69" s="99">
        <v>350000</v>
      </c>
      <c r="J69" s="99">
        <f>G69*I69</f>
        <v>5600000</v>
      </c>
      <c r="K69" s="100" t="s">
        <v>30</v>
      </c>
      <c r="L69" s="101"/>
    </row>
    <row r="70" spans="1:12">
      <c r="A70" s="95" t="s">
        <v>13</v>
      </c>
      <c r="B70" s="96" t="s">
        <v>114</v>
      </c>
      <c r="C70" s="102"/>
      <c r="D70" s="102"/>
      <c r="E70" s="102"/>
      <c r="F70" s="98"/>
      <c r="G70" s="96">
        <v>8</v>
      </c>
      <c r="H70" s="98" t="s">
        <v>111</v>
      </c>
      <c r="I70" s="99">
        <v>300000</v>
      </c>
      <c r="J70" s="99">
        <f>G70*I70</f>
        <v>2400000</v>
      </c>
      <c r="K70" s="100" t="s">
        <v>30</v>
      </c>
      <c r="L70" s="101"/>
    </row>
    <row r="71" spans="1:12">
      <c r="A71" s="151" t="s">
        <v>115</v>
      </c>
      <c r="B71" s="925" t="s">
        <v>116</v>
      </c>
      <c r="C71" s="926"/>
      <c r="D71" s="926"/>
      <c r="E71" s="926"/>
      <c r="F71" s="927"/>
      <c r="G71" s="152">
        <v>0</v>
      </c>
      <c r="H71" s="153" t="s">
        <v>13</v>
      </c>
      <c r="I71" s="154">
        <v>0</v>
      </c>
      <c r="J71" s="154">
        <f>J72+J77+J88+J95</f>
        <v>165270000</v>
      </c>
      <c r="K71" s="155"/>
      <c r="L71" s="120"/>
    </row>
    <row r="72" spans="1:12">
      <c r="A72" s="156" t="s">
        <v>21</v>
      </c>
      <c r="B72" s="922" t="s">
        <v>117</v>
      </c>
      <c r="C72" s="923"/>
      <c r="D72" s="923"/>
      <c r="E72" s="923"/>
      <c r="F72" s="924"/>
      <c r="G72" s="157">
        <v>0</v>
      </c>
      <c r="H72" s="158" t="s">
        <v>13</v>
      </c>
      <c r="I72" s="159">
        <v>0</v>
      </c>
      <c r="J72" s="159">
        <f>J73+J75</f>
        <v>7350000</v>
      </c>
      <c r="K72" s="160"/>
      <c r="L72" s="120"/>
    </row>
    <row r="73" spans="1:12">
      <c r="A73" s="109" t="s">
        <v>35</v>
      </c>
      <c r="B73" s="898" t="s">
        <v>36</v>
      </c>
      <c r="C73" s="899"/>
      <c r="D73" s="899"/>
      <c r="E73" s="899"/>
      <c r="F73" s="900"/>
      <c r="G73" s="110">
        <v>0</v>
      </c>
      <c r="H73" s="111" t="s">
        <v>13</v>
      </c>
      <c r="I73" s="112">
        <v>0</v>
      </c>
      <c r="J73" s="112">
        <f>J74</f>
        <v>3500000</v>
      </c>
      <c r="K73" s="113"/>
      <c r="L73" s="114" t="s">
        <v>27</v>
      </c>
    </row>
    <row r="74" spans="1:12">
      <c r="A74" s="115" t="s">
        <v>13</v>
      </c>
      <c r="B74" s="886" t="s">
        <v>118</v>
      </c>
      <c r="C74" s="887"/>
      <c r="D74" s="887"/>
      <c r="E74" s="887"/>
      <c r="F74" s="888"/>
      <c r="G74" s="66">
        <v>1</v>
      </c>
      <c r="H74" s="67" t="s">
        <v>29</v>
      </c>
      <c r="I74" s="68">
        <v>3500000</v>
      </c>
      <c r="J74" s="68">
        <f>G74*I74</f>
        <v>3500000</v>
      </c>
      <c r="K74" s="119" t="s">
        <v>30</v>
      </c>
      <c r="L74" s="120"/>
    </row>
    <row r="75" spans="1:12">
      <c r="A75" s="109" t="s">
        <v>51</v>
      </c>
      <c r="B75" s="916" t="s">
        <v>52</v>
      </c>
      <c r="C75" s="917"/>
      <c r="D75" s="917"/>
      <c r="E75" s="917"/>
      <c r="F75" s="918"/>
      <c r="G75" s="110">
        <v>0</v>
      </c>
      <c r="H75" s="111" t="s">
        <v>13</v>
      </c>
      <c r="I75" s="112">
        <v>0</v>
      </c>
      <c r="J75" s="112">
        <f>J76</f>
        <v>3850000</v>
      </c>
      <c r="K75" s="113"/>
      <c r="L75" s="114" t="s">
        <v>27</v>
      </c>
    </row>
    <row r="76" spans="1:12">
      <c r="A76" s="115" t="s">
        <v>13</v>
      </c>
      <c r="B76" s="919" t="s">
        <v>119</v>
      </c>
      <c r="C76" s="920"/>
      <c r="D76" s="920"/>
      <c r="E76" s="920"/>
      <c r="F76" s="921"/>
      <c r="G76" s="116">
        <v>1</v>
      </c>
      <c r="H76" s="117" t="s">
        <v>60</v>
      </c>
      <c r="I76" s="118">
        <v>3850000</v>
      </c>
      <c r="J76" s="118">
        <f>G76*I76</f>
        <v>3850000</v>
      </c>
      <c r="K76" s="119" t="s">
        <v>30</v>
      </c>
      <c r="L76" s="120"/>
    </row>
    <row r="77" spans="1:12">
      <c r="A77" s="103" t="s">
        <v>40</v>
      </c>
      <c r="B77" s="928" t="s">
        <v>120</v>
      </c>
      <c r="C77" s="929"/>
      <c r="D77" s="929"/>
      <c r="E77" s="929"/>
      <c r="F77" s="930"/>
      <c r="G77" s="104">
        <v>0</v>
      </c>
      <c r="H77" s="105" t="s">
        <v>13</v>
      </c>
      <c r="I77" s="106">
        <v>0</v>
      </c>
      <c r="J77" s="106">
        <f>J78+J80+J82+J84+J86</f>
        <v>104220000</v>
      </c>
      <c r="K77" s="107"/>
      <c r="L77" s="120"/>
    </row>
    <row r="78" spans="1:12">
      <c r="A78" s="109" t="s">
        <v>35</v>
      </c>
      <c r="B78" s="916" t="s">
        <v>36</v>
      </c>
      <c r="C78" s="917"/>
      <c r="D78" s="917"/>
      <c r="E78" s="917"/>
      <c r="F78" s="918"/>
      <c r="G78" s="110">
        <v>0</v>
      </c>
      <c r="H78" s="111" t="s">
        <v>13</v>
      </c>
      <c r="I78" s="112">
        <v>0</v>
      </c>
      <c r="J78" s="112">
        <f>J79</f>
        <v>25320000</v>
      </c>
      <c r="K78" s="113"/>
      <c r="L78" s="114" t="s">
        <v>27</v>
      </c>
    </row>
    <row r="79" spans="1:12">
      <c r="A79" s="115" t="s">
        <v>13</v>
      </c>
      <c r="B79" s="886" t="s">
        <v>121</v>
      </c>
      <c r="C79" s="887"/>
      <c r="D79" s="887"/>
      <c r="E79" s="887"/>
      <c r="F79" s="888"/>
      <c r="G79" s="66">
        <v>1</v>
      </c>
      <c r="H79" s="67" t="s">
        <v>29</v>
      </c>
      <c r="I79" s="68">
        <v>25320000</v>
      </c>
      <c r="J79" s="68">
        <f>G79*I79</f>
        <v>25320000</v>
      </c>
      <c r="K79" s="119" t="s">
        <v>30</v>
      </c>
      <c r="L79" s="120"/>
    </row>
    <row r="80" spans="1:12">
      <c r="A80" s="109" t="s">
        <v>51</v>
      </c>
      <c r="B80" s="916" t="s">
        <v>52</v>
      </c>
      <c r="C80" s="917"/>
      <c r="D80" s="917"/>
      <c r="E80" s="917"/>
      <c r="F80" s="918"/>
      <c r="G80" s="110">
        <v>0</v>
      </c>
      <c r="H80" s="111" t="s">
        <v>13</v>
      </c>
      <c r="I80" s="112">
        <v>0</v>
      </c>
      <c r="J80" s="112">
        <f>J81</f>
        <v>6500000</v>
      </c>
      <c r="K80" s="113"/>
      <c r="L80" s="114" t="s">
        <v>27</v>
      </c>
    </row>
    <row r="81" spans="1:12">
      <c r="A81" s="115" t="s">
        <v>13</v>
      </c>
      <c r="B81" s="919" t="s">
        <v>122</v>
      </c>
      <c r="C81" s="920"/>
      <c r="D81" s="920"/>
      <c r="E81" s="920"/>
      <c r="F81" s="921"/>
      <c r="G81" s="116">
        <v>1</v>
      </c>
      <c r="H81" s="117" t="s">
        <v>29</v>
      </c>
      <c r="I81" s="118">
        <v>6500000</v>
      </c>
      <c r="J81" s="118">
        <f>G81*I81</f>
        <v>6500000</v>
      </c>
      <c r="K81" s="119" t="s">
        <v>30</v>
      </c>
      <c r="L81" s="120"/>
    </row>
    <row r="82" spans="1:12">
      <c r="A82" s="109" t="s">
        <v>102</v>
      </c>
      <c r="B82" s="916" t="s">
        <v>103</v>
      </c>
      <c r="C82" s="917"/>
      <c r="D82" s="917"/>
      <c r="E82" s="917"/>
      <c r="F82" s="918"/>
      <c r="G82" s="110">
        <v>0</v>
      </c>
      <c r="H82" s="111" t="s">
        <v>13</v>
      </c>
      <c r="I82" s="112">
        <v>0</v>
      </c>
      <c r="J82" s="112">
        <f>J83</f>
        <v>4000000</v>
      </c>
      <c r="K82" s="113"/>
      <c r="L82" s="114" t="s">
        <v>27</v>
      </c>
    </row>
    <row r="83" spans="1:12">
      <c r="A83" s="115" t="s">
        <v>13</v>
      </c>
      <c r="B83" s="919" t="s">
        <v>123</v>
      </c>
      <c r="C83" s="920"/>
      <c r="D83" s="920"/>
      <c r="E83" s="920"/>
      <c r="F83" s="921"/>
      <c r="G83" s="116">
        <v>1</v>
      </c>
      <c r="H83" s="117" t="s">
        <v>29</v>
      </c>
      <c r="I83" s="118">
        <v>4000000</v>
      </c>
      <c r="J83" s="118">
        <f>G83*I83</f>
        <v>4000000</v>
      </c>
      <c r="K83" s="119" t="s">
        <v>30</v>
      </c>
      <c r="L83" s="120"/>
    </row>
    <row r="84" spans="1:12">
      <c r="A84" s="109" t="s">
        <v>54</v>
      </c>
      <c r="B84" s="916" t="s">
        <v>55</v>
      </c>
      <c r="C84" s="917"/>
      <c r="D84" s="917"/>
      <c r="E84" s="917"/>
      <c r="F84" s="918"/>
      <c r="G84" s="110">
        <v>0</v>
      </c>
      <c r="H84" s="111" t="s">
        <v>13</v>
      </c>
      <c r="I84" s="112">
        <v>0</v>
      </c>
      <c r="J84" s="112">
        <f>J85</f>
        <v>50400000</v>
      </c>
      <c r="K84" s="113"/>
      <c r="L84" s="114" t="s">
        <v>27</v>
      </c>
    </row>
    <row r="85" spans="1:12">
      <c r="A85" s="115" t="s">
        <v>13</v>
      </c>
      <c r="B85" s="919" t="s">
        <v>124</v>
      </c>
      <c r="C85" s="920"/>
      <c r="D85" s="920"/>
      <c r="E85" s="920"/>
      <c r="F85" s="921"/>
      <c r="G85" s="116">
        <v>1</v>
      </c>
      <c r="H85" s="117" t="s">
        <v>29</v>
      </c>
      <c r="I85" s="118">
        <v>50400000</v>
      </c>
      <c r="J85" s="118">
        <f>G85*I85</f>
        <v>50400000</v>
      </c>
      <c r="K85" s="119" t="s">
        <v>30</v>
      </c>
      <c r="L85" s="120"/>
    </row>
    <row r="86" spans="1:12">
      <c r="A86" s="109" t="s">
        <v>88</v>
      </c>
      <c r="B86" s="916" t="s">
        <v>89</v>
      </c>
      <c r="C86" s="917"/>
      <c r="D86" s="917"/>
      <c r="E86" s="917"/>
      <c r="F86" s="918"/>
      <c r="G86" s="110">
        <v>0</v>
      </c>
      <c r="H86" s="111" t="s">
        <v>13</v>
      </c>
      <c r="I86" s="112">
        <v>0</v>
      </c>
      <c r="J86" s="112">
        <f>J87</f>
        <v>18000000</v>
      </c>
      <c r="K86" s="113"/>
      <c r="L86" s="114" t="s">
        <v>27</v>
      </c>
    </row>
    <row r="87" spans="1:12">
      <c r="A87" s="115" t="s">
        <v>13</v>
      </c>
      <c r="B87" s="919" t="s">
        <v>125</v>
      </c>
      <c r="C87" s="920"/>
      <c r="D87" s="920"/>
      <c r="E87" s="920"/>
      <c r="F87" s="921"/>
      <c r="G87" s="116">
        <v>1</v>
      </c>
      <c r="H87" s="117" t="s">
        <v>29</v>
      </c>
      <c r="I87" s="118">
        <v>18000000</v>
      </c>
      <c r="J87" s="118">
        <f>G87*I87</f>
        <v>18000000</v>
      </c>
      <c r="K87" s="119" t="s">
        <v>30</v>
      </c>
      <c r="L87" s="120"/>
    </row>
    <row r="88" spans="1:12">
      <c r="A88" s="81" t="s">
        <v>63</v>
      </c>
      <c r="B88" s="913" t="s">
        <v>126</v>
      </c>
      <c r="C88" s="914"/>
      <c r="D88" s="914"/>
      <c r="E88" s="914"/>
      <c r="F88" s="915"/>
      <c r="G88" s="82">
        <v>0</v>
      </c>
      <c r="H88" s="84" t="s">
        <v>13</v>
      </c>
      <c r="I88" s="85">
        <v>0</v>
      </c>
      <c r="J88" s="85">
        <f>J89+J91+J93</f>
        <v>18700000</v>
      </c>
      <c r="K88" s="86"/>
      <c r="L88" s="101"/>
    </row>
    <row r="89" spans="1:12">
      <c r="A89" s="88" t="s">
        <v>35</v>
      </c>
      <c r="B89" s="907" t="s">
        <v>36</v>
      </c>
      <c r="C89" s="908"/>
      <c r="D89" s="908"/>
      <c r="E89" s="908"/>
      <c r="F89" s="909"/>
      <c r="G89" s="89">
        <v>0</v>
      </c>
      <c r="H89" s="91" t="s">
        <v>13</v>
      </c>
      <c r="I89" s="92">
        <v>0</v>
      </c>
      <c r="J89" s="92">
        <f>J90</f>
        <v>3750000</v>
      </c>
      <c r="K89" s="93"/>
      <c r="L89" s="94" t="s">
        <v>27</v>
      </c>
    </row>
    <row r="90" spans="1:12">
      <c r="A90" s="95" t="s">
        <v>13</v>
      </c>
      <c r="B90" s="886" t="s">
        <v>127</v>
      </c>
      <c r="C90" s="887"/>
      <c r="D90" s="887"/>
      <c r="E90" s="887"/>
      <c r="F90" s="888"/>
      <c r="G90" s="66">
        <v>1</v>
      </c>
      <c r="H90" s="67" t="s">
        <v>29</v>
      </c>
      <c r="I90" s="68">
        <v>3750000</v>
      </c>
      <c r="J90" s="68">
        <f>G90*I90</f>
        <v>3750000</v>
      </c>
      <c r="K90" s="100" t="s">
        <v>30</v>
      </c>
      <c r="L90" s="101"/>
    </row>
    <row r="91" spans="1:12">
      <c r="A91" s="88" t="s">
        <v>51</v>
      </c>
      <c r="B91" s="907" t="s">
        <v>52</v>
      </c>
      <c r="C91" s="908"/>
      <c r="D91" s="908"/>
      <c r="E91" s="908"/>
      <c r="F91" s="909"/>
      <c r="G91" s="89">
        <v>0</v>
      </c>
      <c r="H91" s="91" t="s">
        <v>13</v>
      </c>
      <c r="I91" s="92">
        <v>0</v>
      </c>
      <c r="J91" s="92">
        <f>J92</f>
        <v>2350000</v>
      </c>
      <c r="K91" s="93"/>
      <c r="L91" s="94" t="s">
        <v>27</v>
      </c>
    </row>
    <row r="92" spans="1:12">
      <c r="A92" s="95" t="s">
        <v>13</v>
      </c>
      <c r="B92" s="910" t="s">
        <v>128</v>
      </c>
      <c r="C92" s="911"/>
      <c r="D92" s="911"/>
      <c r="E92" s="911"/>
      <c r="F92" s="912"/>
      <c r="G92" s="96">
        <v>1</v>
      </c>
      <c r="H92" s="98" t="s">
        <v>29</v>
      </c>
      <c r="I92" s="99">
        <v>2350000</v>
      </c>
      <c r="J92" s="99">
        <f>G92*I92</f>
        <v>2350000</v>
      </c>
      <c r="K92" s="100" t="s">
        <v>30</v>
      </c>
      <c r="L92" s="101"/>
    </row>
    <row r="93" spans="1:12">
      <c r="A93" s="88" t="s">
        <v>54</v>
      </c>
      <c r="B93" s="907" t="s">
        <v>55</v>
      </c>
      <c r="C93" s="908"/>
      <c r="D93" s="908"/>
      <c r="E93" s="908"/>
      <c r="F93" s="909"/>
      <c r="G93" s="89">
        <v>0</v>
      </c>
      <c r="H93" s="91" t="s">
        <v>13</v>
      </c>
      <c r="I93" s="92">
        <v>0</v>
      </c>
      <c r="J93" s="92">
        <f>J94</f>
        <v>12600000</v>
      </c>
      <c r="K93" s="93"/>
      <c r="L93" s="94" t="s">
        <v>27</v>
      </c>
    </row>
    <row r="94" spans="1:12">
      <c r="A94" s="95" t="s">
        <v>13</v>
      </c>
      <c r="B94" s="910" t="s">
        <v>129</v>
      </c>
      <c r="C94" s="911"/>
      <c r="D94" s="911"/>
      <c r="E94" s="911"/>
      <c r="F94" s="912"/>
      <c r="G94" s="96">
        <v>1</v>
      </c>
      <c r="H94" s="98" t="s">
        <v>29</v>
      </c>
      <c r="I94" s="99">
        <v>12600000</v>
      </c>
      <c r="J94" s="99">
        <f>G94*I94</f>
        <v>12600000</v>
      </c>
      <c r="K94" s="100" t="s">
        <v>30</v>
      </c>
      <c r="L94" s="101"/>
    </row>
    <row r="95" spans="1:12">
      <c r="A95" s="81" t="s">
        <v>66</v>
      </c>
      <c r="B95" s="913" t="s">
        <v>130</v>
      </c>
      <c r="C95" s="914"/>
      <c r="D95" s="914"/>
      <c r="E95" s="914"/>
      <c r="F95" s="915"/>
      <c r="G95" s="82">
        <v>0</v>
      </c>
      <c r="H95" s="84" t="s">
        <v>13</v>
      </c>
      <c r="I95" s="85">
        <v>0</v>
      </c>
      <c r="J95" s="85">
        <f>J96</f>
        <v>35000000</v>
      </c>
      <c r="K95" s="86"/>
      <c r="L95" s="101"/>
    </row>
    <row r="96" spans="1:12">
      <c r="A96" s="88" t="s">
        <v>102</v>
      </c>
      <c r="B96" s="907" t="s">
        <v>103</v>
      </c>
      <c r="C96" s="908"/>
      <c r="D96" s="908"/>
      <c r="E96" s="908"/>
      <c r="F96" s="909"/>
      <c r="G96" s="89">
        <v>0</v>
      </c>
      <c r="H96" s="91" t="s">
        <v>13</v>
      </c>
      <c r="I96" s="92">
        <v>0</v>
      </c>
      <c r="J96" s="92">
        <f>J97</f>
        <v>35000000</v>
      </c>
      <c r="K96" s="93"/>
      <c r="L96" s="94" t="s">
        <v>27</v>
      </c>
    </row>
    <row r="97" spans="1:12">
      <c r="A97" s="95" t="s">
        <v>13</v>
      </c>
      <c r="B97" s="886" t="s">
        <v>131</v>
      </c>
      <c r="C97" s="887"/>
      <c r="D97" s="887"/>
      <c r="E97" s="887"/>
      <c r="F97" s="888"/>
      <c r="G97" s="66">
        <v>1</v>
      </c>
      <c r="H97" s="67" t="s">
        <v>132</v>
      </c>
      <c r="I97" s="68">
        <v>35000000</v>
      </c>
      <c r="J97" s="68">
        <f>G97*I97</f>
        <v>35000000</v>
      </c>
      <c r="K97" s="100" t="s">
        <v>30</v>
      </c>
      <c r="L97" s="101"/>
    </row>
    <row r="98" spans="1:12">
      <c r="A98" s="27" t="s">
        <v>133</v>
      </c>
      <c r="B98" s="28" t="s">
        <v>134</v>
      </c>
      <c r="C98" s="29"/>
      <c r="D98" s="29"/>
      <c r="E98" s="29"/>
      <c r="F98" s="30"/>
      <c r="G98" s="28">
        <v>1981</v>
      </c>
      <c r="H98" s="30" t="s">
        <v>135</v>
      </c>
      <c r="I98" s="31">
        <v>0</v>
      </c>
      <c r="J98" s="31">
        <f>J99</f>
        <v>3962000000</v>
      </c>
      <c r="K98" s="32"/>
      <c r="L98" s="33"/>
    </row>
    <row r="99" spans="1:12">
      <c r="A99" s="35" t="s">
        <v>136</v>
      </c>
      <c r="B99" s="36" t="s">
        <v>137</v>
      </c>
      <c r="C99" s="126"/>
      <c r="D99" s="126"/>
      <c r="E99" s="126"/>
      <c r="F99" s="37"/>
      <c r="G99" s="36">
        <v>0</v>
      </c>
      <c r="H99" s="37" t="s">
        <v>13</v>
      </c>
      <c r="I99" s="38">
        <v>0</v>
      </c>
      <c r="J99" s="38">
        <f>J100</f>
        <v>3962000000</v>
      </c>
      <c r="K99" s="72"/>
      <c r="L99" s="41"/>
    </row>
    <row r="100" spans="1:12">
      <c r="A100" s="43" t="s">
        <v>21</v>
      </c>
      <c r="B100" s="44" t="s">
        <v>138</v>
      </c>
      <c r="C100" s="127"/>
      <c r="D100" s="127"/>
      <c r="E100" s="127"/>
      <c r="F100" s="45"/>
      <c r="G100" s="44">
        <v>0</v>
      </c>
      <c r="H100" s="45" t="s">
        <v>13</v>
      </c>
      <c r="I100" s="46">
        <v>0</v>
      </c>
      <c r="J100" s="46">
        <f>J101</f>
        <v>3962000000</v>
      </c>
      <c r="K100" s="73"/>
      <c r="L100" s="49"/>
    </row>
    <row r="101" spans="1:12">
      <c r="A101" s="161" t="s">
        <v>139</v>
      </c>
      <c r="B101" s="162" t="s">
        <v>140</v>
      </c>
      <c r="C101" s="163"/>
      <c r="D101" s="163"/>
      <c r="E101" s="163"/>
      <c r="F101" s="164"/>
      <c r="G101" s="162">
        <v>0</v>
      </c>
      <c r="H101" s="164" t="s">
        <v>13</v>
      </c>
      <c r="I101" s="165">
        <v>0</v>
      </c>
      <c r="J101" s="165">
        <f>J102</f>
        <v>3962000000</v>
      </c>
      <c r="K101" s="166"/>
      <c r="L101" s="167" t="s">
        <v>27</v>
      </c>
    </row>
    <row r="102" spans="1:12">
      <c r="A102" s="168" t="s">
        <v>13</v>
      </c>
      <c r="B102" s="169" t="s">
        <v>141</v>
      </c>
      <c r="C102" s="170"/>
      <c r="D102" s="170"/>
      <c r="E102" s="170"/>
      <c r="F102" s="171"/>
      <c r="G102" s="169">
        <v>1981</v>
      </c>
      <c r="H102" s="171" t="s">
        <v>142</v>
      </c>
      <c r="I102" s="172">
        <v>2000000</v>
      </c>
      <c r="J102" s="172">
        <f>G102*I102</f>
        <v>3962000000</v>
      </c>
      <c r="K102" s="173" t="s">
        <v>30</v>
      </c>
      <c r="L102" s="19"/>
    </row>
    <row r="103" spans="1:12">
      <c r="A103" s="27" t="s">
        <v>143</v>
      </c>
      <c r="B103" s="28" t="s">
        <v>144</v>
      </c>
      <c r="C103" s="29"/>
      <c r="D103" s="29"/>
      <c r="E103" s="29"/>
      <c r="F103" s="30"/>
      <c r="G103" s="28">
        <v>8</v>
      </c>
      <c r="H103" s="30" t="s">
        <v>145</v>
      </c>
      <c r="I103" s="31">
        <v>0</v>
      </c>
      <c r="J103" s="31">
        <f>J104</f>
        <v>600000000</v>
      </c>
      <c r="K103" s="32"/>
      <c r="L103" s="33"/>
    </row>
    <row r="104" spans="1:12">
      <c r="A104" s="151" t="s">
        <v>146</v>
      </c>
      <c r="B104" s="152" t="s">
        <v>147</v>
      </c>
      <c r="C104" s="174"/>
      <c r="D104" s="174"/>
      <c r="E104" s="174"/>
      <c r="F104" s="153"/>
      <c r="G104" s="152">
        <v>0</v>
      </c>
      <c r="H104" s="153" t="s">
        <v>13</v>
      </c>
      <c r="I104" s="154">
        <v>0</v>
      </c>
      <c r="J104" s="154">
        <f>J105+J116+J127+J143+J146+J164</f>
        <v>600000000</v>
      </c>
      <c r="K104" s="155"/>
      <c r="L104" s="175"/>
    </row>
    <row r="105" spans="1:12">
      <c r="A105" s="156" t="s">
        <v>21</v>
      </c>
      <c r="B105" s="157" t="s">
        <v>148</v>
      </c>
      <c r="C105" s="176"/>
      <c r="D105" s="176"/>
      <c r="E105" s="176"/>
      <c r="F105" s="158"/>
      <c r="G105" s="157">
        <v>0</v>
      </c>
      <c r="H105" s="158" t="s">
        <v>13</v>
      </c>
      <c r="I105" s="159">
        <v>0</v>
      </c>
      <c r="J105" s="159">
        <f>J106+J111+J113</f>
        <v>16300000</v>
      </c>
      <c r="K105" s="160"/>
      <c r="L105" s="108"/>
    </row>
    <row r="106" spans="1:12">
      <c r="A106" s="109" t="s">
        <v>35</v>
      </c>
      <c r="B106" s="60" t="s">
        <v>36</v>
      </c>
      <c r="C106" s="128"/>
      <c r="D106" s="128"/>
      <c r="E106" s="128"/>
      <c r="F106" s="61"/>
      <c r="G106" s="60">
        <v>0</v>
      </c>
      <c r="H106" s="61" t="s">
        <v>13</v>
      </c>
      <c r="I106" s="62">
        <v>0</v>
      </c>
      <c r="J106" s="62">
        <f>SUM(J107:J110)</f>
        <v>850000</v>
      </c>
      <c r="K106" s="113"/>
      <c r="L106" s="114" t="s">
        <v>27</v>
      </c>
    </row>
    <row r="107" spans="1:12">
      <c r="A107" s="115" t="s">
        <v>13</v>
      </c>
      <c r="B107" s="66" t="s">
        <v>149</v>
      </c>
      <c r="C107" s="97"/>
      <c r="D107" s="97"/>
      <c r="E107" s="97"/>
      <c r="F107" s="67"/>
      <c r="G107" s="66">
        <v>1</v>
      </c>
      <c r="H107" s="67" t="s">
        <v>60</v>
      </c>
      <c r="I107" s="68">
        <v>250000</v>
      </c>
      <c r="J107" s="68">
        <f>G107*I107</f>
        <v>250000</v>
      </c>
      <c r="K107" s="119" t="s">
        <v>30</v>
      </c>
      <c r="L107" s="120"/>
    </row>
    <row r="108" spans="1:12">
      <c r="A108" s="115" t="s">
        <v>13</v>
      </c>
      <c r="B108" s="66" t="s">
        <v>150</v>
      </c>
      <c r="C108" s="97"/>
      <c r="D108" s="97"/>
      <c r="E108" s="97"/>
      <c r="F108" s="67"/>
      <c r="G108" s="66">
        <v>1</v>
      </c>
      <c r="H108" s="67" t="s">
        <v>60</v>
      </c>
      <c r="I108" s="68">
        <v>200000</v>
      </c>
      <c r="J108" s="68">
        <f>G108*I108</f>
        <v>200000</v>
      </c>
      <c r="K108" s="119" t="s">
        <v>30</v>
      </c>
      <c r="L108" s="120"/>
    </row>
    <row r="109" spans="1:12">
      <c r="A109" s="115" t="s">
        <v>13</v>
      </c>
      <c r="B109" s="66" t="s">
        <v>151</v>
      </c>
      <c r="C109" s="97"/>
      <c r="D109" s="97"/>
      <c r="E109" s="97"/>
      <c r="F109" s="67"/>
      <c r="G109" s="66">
        <v>1</v>
      </c>
      <c r="H109" s="67" t="s">
        <v>60</v>
      </c>
      <c r="I109" s="68">
        <v>150000</v>
      </c>
      <c r="J109" s="68">
        <f>G109*I109</f>
        <v>150000</v>
      </c>
      <c r="K109" s="119" t="s">
        <v>30</v>
      </c>
      <c r="L109" s="120"/>
    </row>
    <row r="110" spans="1:12">
      <c r="A110" s="115" t="s">
        <v>13</v>
      </c>
      <c r="B110" s="66" t="s">
        <v>152</v>
      </c>
      <c r="C110" s="97"/>
      <c r="D110" s="97"/>
      <c r="E110" s="97"/>
      <c r="F110" s="67"/>
      <c r="G110" s="66">
        <v>1</v>
      </c>
      <c r="H110" s="67" t="s">
        <v>60</v>
      </c>
      <c r="I110" s="68">
        <v>250000</v>
      </c>
      <c r="J110" s="68">
        <f>G110*I110</f>
        <v>250000</v>
      </c>
      <c r="K110" s="119" t="s">
        <v>30</v>
      </c>
      <c r="L110" s="120"/>
    </row>
    <row r="111" spans="1:12">
      <c r="A111" s="109" t="s">
        <v>102</v>
      </c>
      <c r="B111" s="110" t="s">
        <v>103</v>
      </c>
      <c r="C111" s="177"/>
      <c r="D111" s="177"/>
      <c r="E111" s="177"/>
      <c r="F111" s="111"/>
      <c r="G111" s="110">
        <v>0</v>
      </c>
      <c r="H111" s="111" t="s">
        <v>13</v>
      </c>
      <c r="I111" s="112">
        <v>0</v>
      </c>
      <c r="J111" s="112">
        <f>J112</f>
        <v>9750000</v>
      </c>
      <c r="K111" s="113"/>
      <c r="L111" s="114" t="s">
        <v>27</v>
      </c>
    </row>
    <row r="112" spans="1:12">
      <c r="A112" s="115" t="s">
        <v>13</v>
      </c>
      <c r="B112" s="66" t="s">
        <v>153</v>
      </c>
      <c r="C112" s="97"/>
      <c r="D112" s="97"/>
      <c r="E112" s="97"/>
      <c r="F112" s="67"/>
      <c r="G112" s="66">
        <v>15</v>
      </c>
      <c r="H112" s="67" t="s">
        <v>105</v>
      </c>
      <c r="I112" s="68">
        <v>650000</v>
      </c>
      <c r="J112" s="68">
        <f>G112*I112</f>
        <v>9750000</v>
      </c>
      <c r="K112" s="119" t="s">
        <v>30</v>
      </c>
      <c r="L112" s="120"/>
    </row>
    <row r="113" spans="1:12">
      <c r="A113" s="109" t="s">
        <v>88</v>
      </c>
      <c r="B113" s="110" t="s">
        <v>89</v>
      </c>
      <c r="C113" s="177"/>
      <c r="D113" s="177"/>
      <c r="E113" s="177"/>
      <c r="F113" s="111"/>
      <c r="G113" s="110">
        <v>0</v>
      </c>
      <c r="H113" s="111" t="s">
        <v>13</v>
      </c>
      <c r="I113" s="112">
        <v>0</v>
      </c>
      <c r="J113" s="112">
        <f>SUM(J114:J115)</f>
        <v>5700000</v>
      </c>
      <c r="K113" s="113"/>
      <c r="L113" s="114" t="s">
        <v>27</v>
      </c>
    </row>
    <row r="114" spans="1:12">
      <c r="A114" s="115" t="s">
        <v>13</v>
      </c>
      <c r="B114" s="116" t="s">
        <v>154</v>
      </c>
      <c r="C114" s="178"/>
      <c r="D114" s="178"/>
      <c r="E114" s="178"/>
      <c r="F114" s="117"/>
      <c r="G114" s="116">
        <v>30</v>
      </c>
      <c r="H114" s="117" t="s">
        <v>105</v>
      </c>
      <c r="I114" s="118">
        <v>140000</v>
      </c>
      <c r="J114" s="118">
        <f>G114*I114</f>
        <v>4200000</v>
      </c>
      <c r="K114" s="119" t="s">
        <v>30</v>
      </c>
      <c r="L114" s="120"/>
    </row>
    <row r="115" spans="1:12">
      <c r="A115" s="115" t="s">
        <v>13</v>
      </c>
      <c r="B115" s="116" t="s">
        <v>155</v>
      </c>
      <c r="C115" s="178"/>
      <c r="D115" s="178"/>
      <c r="E115" s="178"/>
      <c r="F115" s="117"/>
      <c r="G115" s="116">
        <v>1</v>
      </c>
      <c r="H115" s="117" t="s">
        <v>60</v>
      </c>
      <c r="I115" s="118">
        <v>1500000</v>
      </c>
      <c r="J115" s="118">
        <f>G115*I115</f>
        <v>1500000</v>
      </c>
      <c r="K115" s="119" t="s">
        <v>30</v>
      </c>
      <c r="L115" s="120"/>
    </row>
    <row r="116" spans="1:12">
      <c r="A116" s="81" t="s">
        <v>40</v>
      </c>
      <c r="B116" s="82" t="s">
        <v>156</v>
      </c>
      <c r="C116" s="83"/>
      <c r="D116" s="83"/>
      <c r="E116" s="83"/>
      <c r="F116" s="84"/>
      <c r="G116" s="82">
        <v>0</v>
      </c>
      <c r="H116" s="84" t="s">
        <v>13</v>
      </c>
      <c r="I116" s="85">
        <v>0</v>
      </c>
      <c r="J116" s="85">
        <f>J117+J122+J124</f>
        <v>138300000</v>
      </c>
      <c r="K116" s="86"/>
      <c r="L116" s="49"/>
    </row>
    <row r="117" spans="1:12">
      <c r="A117" s="88" t="s">
        <v>35</v>
      </c>
      <c r="B117" s="89" t="s">
        <v>36</v>
      </c>
      <c r="C117" s="90"/>
      <c r="D117" s="90"/>
      <c r="E117" s="90"/>
      <c r="F117" s="91"/>
      <c r="G117" s="89">
        <v>0</v>
      </c>
      <c r="H117" s="91" t="s">
        <v>13</v>
      </c>
      <c r="I117" s="92">
        <v>0</v>
      </c>
      <c r="J117" s="92">
        <f>SUM(J118:J121)</f>
        <v>12300000</v>
      </c>
      <c r="K117" s="93"/>
      <c r="L117" s="167" t="s">
        <v>27</v>
      </c>
    </row>
    <row r="118" spans="1:12">
      <c r="A118" s="95" t="s">
        <v>13</v>
      </c>
      <c r="B118" s="66" t="s">
        <v>157</v>
      </c>
      <c r="C118" s="97"/>
      <c r="D118" s="97"/>
      <c r="E118" s="97"/>
      <c r="F118" s="67"/>
      <c r="G118" s="66">
        <v>3</v>
      </c>
      <c r="H118" s="67" t="s">
        <v>60</v>
      </c>
      <c r="I118" s="68">
        <v>1500000</v>
      </c>
      <c r="J118" s="68">
        <f>G118*I118</f>
        <v>4500000</v>
      </c>
      <c r="K118" s="100" t="s">
        <v>30</v>
      </c>
      <c r="L118" s="19"/>
    </row>
    <row r="119" spans="1:12">
      <c r="A119" s="95" t="s">
        <v>13</v>
      </c>
      <c r="B119" s="66" t="s">
        <v>150</v>
      </c>
      <c r="C119" s="97"/>
      <c r="D119" s="97"/>
      <c r="E119" s="97"/>
      <c r="F119" s="67"/>
      <c r="G119" s="66">
        <v>3</v>
      </c>
      <c r="H119" s="67" t="s">
        <v>60</v>
      </c>
      <c r="I119" s="68">
        <v>750000</v>
      </c>
      <c r="J119" s="68">
        <f>G119*I119</f>
        <v>2250000</v>
      </c>
      <c r="K119" s="100" t="s">
        <v>30</v>
      </c>
      <c r="L119" s="19"/>
    </row>
    <row r="120" spans="1:12">
      <c r="A120" s="95" t="s">
        <v>13</v>
      </c>
      <c r="B120" s="66" t="s">
        <v>158</v>
      </c>
      <c r="C120" s="97"/>
      <c r="D120" s="97"/>
      <c r="E120" s="97"/>
      <c r="F120" s="67"/>
      <c r="G120" s="66">
        <v>3</v>
      </c>
      <c r="H120" s="67" t="s">
        <v>60</v>
      </c>
      <c r="I120" s="68">
        <v>1000000</v>
      </c>
      <c r="J120" s="68">
        <f>G120*I120</f>
        <v>3000000</v>
      </c>
      <c r="K120" s="100" t="s">
        <v>30</v>
      </c>
      <c r="L120" s="19"/>
    </row>
    <row r="121" spans="1:12">
      <c r="A121" s="95" t="s">
        <v>13</v>
      </c>
      <c r="B121" s="66" t="s">
        <v>159</v>
      </c>
      <c r="C121" s="97"/>
      <c r="D121" s="97"/>
      <c r="E121" s="97"/>
      <c r="F121" s="67"/>
      <c r="G121" s="66">
        <v>3</v>
      </c>
      <c r="H121" s="67" t="s">
        <v>60</v>
      </c>
      <c r="I121" s="68">
        <v>850000</v>
      </c>
      <c r="J121" s="68">
        <f>G121*I121</f>
        <v>2550000</v>
      </c>
      <c r="K121" s="100" t="s">
        <v>30</v>
      </c>
      <c r="L121" s="19"/>
    </row>
    <row r="122" spans="1:12">
      <c r="A122" s="88" t="s">
        <v>102</v>
      </c>
      <c r="B122" s="89" t="s">
        <v>103</v>
      </c>
      <c r="C122" s="90"/>
      <c r="D122" s="90"/>
      <c r="E122" s="90"/>
      <c r="F122" s="91"/>
      <c r="G122" s="89">
        <v>0</v>
      </c>
      <c r="H122" s="91" t="s">
        <v>13</v>
      </c>
      <c r="I122" s="92">
        <v>0</v>
      </c>
      <c r="J122" s="92">
        <f>J123</f>
        <v>79500000</v>
      </c>
      <c r="K122" s="93"/>
      <c r="L122" s="167" t="s">
        <v>27</v>
      </c>
    </row>
    <row r="123" spans="1:12">
      <c r="A123" s="95" t="s">
        <v>13</v>
      </c>
      <c r="B123" s="66" t="s">
        <v>160</v>
      </c>
      <c r="C123" s="97"/>
      <c r="D123" s="97"/>
      <c r="E123" s="97"/>
      <c r="F123" s="67"/>
      <c r="G123" s="66">
        <v>150</v>
      </c>
      <c r="H123" s="67" t="s">
        <v>105</v>
      </c>
      <c r="I123" s="68">
        <v>530000</v>
      </c>
      <c r="J123" s="68">
        <f>G123*I123</f>
        <v>79500000</v>
      </c>
      <c r="K123" s="100" t="s">
        <v>30</v>
      </c>
      <c r="L123" s="19"/>
    </row>
    <row r="124" spans="1:12">
      <c r="A124" s="88" t="s">
        <v>88</v>
      </c>
      <c r="B124" s="89" t="s">
        <v>89</v>
      </c>
      <c r="C124" s="90"/>
      <c r="D124" s="90"/>
      <c r="E124" s="90"/>
      <c r="F124" s="91"/>
      <c r="G124" s="89">
        <v>0</v>
      </c>
      <c r="H124" s="91" t="s">
        <v>13</v>
      </c>
      <c r="I124" s="92">
        <v>0</v>
      </c>
      <c r="J124" s="92">
        <f>SUM(J125:J126)</f>
        <v>46500000</v>
      </c>
      <c r="K124" s="93"/>
      <c r="L124" s="167" t="s">
        <v>27</v>
      </c>
    </row>
    <row r="125" spans="1:12">
      <c r="A125" s="95" t="s">
        <v>13</v>
      </c>
      <c r="B125" s="96" t="s">
        <v>161</v>
      </c>
      <c r="C125" s="102"/>
      <c r="D125" s="102"/>
      <c r="E125" s="102"/>
      <c r="F125" s="98"/>
      <c r="G125" s="96">
        <v>300</v>
      </c>
      <c r="H125" s="98" t="s">
        <v>105</v>
      </c>
      <c r="I125" s="99">
        <v>140000</v>
      </c>
      <c r="J125" s="99">
        <f>G125*I125</f>
        <v>42000000</v>
      </c>
      <c r="K125" s="100" t="s">
        <v>30</v>
      </c>
      <c r="L125" s="19"/>
    </row>
    <row r="126" spans="1:12">
      <c r="A126" s="95" t="s">
        <v>13</v>
      </c>
      <c r="B126" s="96" t="s">
        <v>155</v>
      </c>
      <c r="C126" s="102"/>
      <c r="D126" s="102"/>
      <c r="E126" s="102"/>
      <c r="F126" s="98"/>
      <c r="G126" s="96">
        <v>3</v>
      </c>
      <c r="H126" s="98" t="s">
        <v>60</v>
      </c>
      <c r="I126" s="99">
        <v>1500000</v>
      </c>
      <c r="J126" s="99">
        <f>G126*I126</f>
        <v>4500000</v>
      </c>
      <c r="K126" s="100" t="s">
        <v>30</v>
      </c>
      <c r="L126" s="19"/>
    </row>
    <row r="127" spans="1:12">
      <c r="A127" s="156" t="s">
        <v>63</v>
      </c>
      <c r="B127" s="157" t="s">
        <v>162</v>
      </c>
      <c r="C127" s="176"/>
      <c r="D127" s="176"/>
      <c r="E127" s="176"/>
      <c r="F127" s="158"/>
      <c r="G127" s="157">
        <v>0</v>
      </c>
      <c r="H127" s="158" t="s">
        <v>13</v>
      </c>
      <c r="I127" s="159">
        <v>0</v>
      </c>
      <c r="J127" s="159">
        <f>J128+J133+J136+J139</f>
        <v>150500000</v>
      </c>
      <c r="K127" s="160"/>
      <c r="L127" s="108"/>
    </row>
    <row r="128" spans="1:12">
      <c r="A128" s="109" t="s">
        <v>35</v>
      </c>
      <c r="B128" s="110" t="s">
        <v>36</v>
      </c>
      <c r="C128" s="177"/>
      <c r="D128" s="177"/>
      <c r="E128" s="177"/>
      <c r="F128" s="111"/>
      <c r="G128" s="110">
        <v>0</v>
      </c>
      <c r="H128" s="111" t="s">
        <v>13</v>
      </c>
      <c r="I128" s="112">
        <v>0</v>
      </c>
      <c r="J128" s="112">
        <f>SUM(J129:J132)</f>
        <v>3500000</v>
      </c>
      <c r="K128" s="113"/>
      <c r="L128" s="114" t="s">
        <v>27</v>
      </c>
    </row>
    <row r="129" spans="1:12">
      <c r="A129" s="115" t="s">
        <v>13</v>
      </c>
      <c r="B129" s="66" t="s">
        <v>149</v>
      </c>
      <c r="C129" s="97"/>
      <c r="D129" s="97"/>
      <c r="E129" s="97"/>
      <c r="F129" s="67"/>
      <c r="G129" s="66">
        <v>2</v>
      </c>
      <c r="H129" s="67" t="s">
        <v>60</v>
      </c>
      <c r="I129" s="68">
        <v>500000</v>
      </c>
      <c r="J129" s="68">
        <f>G129*I129</f>
        <v>1000000</v>
      </c>
      <c r="K129" s="119" t="s">
        <v>30</v>
      </c>
      <c r="L129" s="120"/>
    </row>
    <row r="130" spans="1:12">
      <c r="A130" s="115" t="s">
        <v>13</v>
      </c>
      <c r="B130" s="66" t="s">
        <v>163</v>
      </c>
      <c r="C130" s="97"/>
      <c r="D130" s="97"/>
      <c r="E130" s="97"/>
      <c r="F130" s="67"/>
      <c r="G130" s="66">
        <v>2</v>
      </c>
      <c r="H130" s="67" t="s">
        <v>60</v>
      </c>
      <c r="I130" s="68">
        <v>500000</v>
      </c>
      <c r="J130" s="68">
        <f>G130*I130</f>
        <v>1000000</v>
      </c>
      <c r="K130" s="119" t="s">
        <v>30</v>
      </c>
      <c r="L130" s="120"/>
    </row>
    <row r="131" spans="1:12">
      <c r="A131" s="115" t="s">
        <v>13</v>
      </c>
      <c r="B131" s="66" t="s">
        <v>164</v>
      </c>
      <c r="C131" s="97"/>
      <c r="D131" s="97"/>
      <c r="E131" s="97"/>
      <c r="F131" s="67"/>
      <c r="G131" s="66">
        <v>2</v>
      </c>
      <c r="H131" s="67" t="s">
        <v>60</v>
      </c>
      <c r="I131" s="68">
        <v>250000</v>
      </c>
      <c r="J131" s="68">
        <f>G131*I131</f>
        <v>500000</v>
      </c>
      <c r="K131" s="119" t="s">
        <v>30</v>
      </c>
      <c r="L131" s="120"/>
    </row>
    <row r="132" spans="1:12">
      <c r="A132" s="115" t="s">
        <v>13</v>
      </c>
      <c r="B132" s="66" t="s">
        <v>152</v>
      </c>
      <c r="C132" s="97"/>
      <c r="D132" s="97"/>
      <c r="E132" s="97"/>
      <c r="F132" s="67"/>
      <c r="G132" s="66">
        <v>2</v>
      </c>
      <c r="H132" s="67" t="s">
        <v>60</v>
      </c>
      <c r="I132" s="68">
        <v>500000</v>
      </c>
      <c r="J132" s="68">
        <f>G132*I132</f>
        <v>1000000</v>
      </c>
      <c r="K132" s="119" t="s">
        <v>30</v>
      </c>
      <c r="L132" s="120"/>
    </row>
    <row r="133" spans="1:12">
      <c r="A133" s="109" t="s">
        <v>102</v>
      </c>
      <c r="B133" s="110" t="s">
        <v>103</v>
      </c>
      <c r="C133" s="177"/>
      <c r="D133" s="177"/>
      <c r="E133" s="177"/>
      <c r="F133" s="111"/>
      <c r="G133" s="110">
        <v>0</v>
      </c>
      <c r="H133" s="111" t="s">
        <v>13</v>
      </c>
      <c r="I133" s="112">
        <v>0</v>
      </c>
      <c r="J133" s="112">
        <f>SUM(J134:J135)</f>
        <v>70200000</v>
      </c>
      <c r="K133" s="113"/>
      <c r="L133" s="114" t="s">
        <v>27</v>
      </c>
    </row>
    <row r="134" spans="1:12">
      <c r="A134" s="115" t="s">
        <v>13</v>
      </c>
      <c r="B134" s="66" t="s">
        <v>165</v>
      </c>
      <c r="C134" s="97"/>
      <c r="D134" s="97"/>
      <c r="E134" s="97"/>
      <c r="F134" s="67"/>
      <c r="G134" s="66">
        <v>100</v>
      </c>
      <c r="H134" s="67" t="s">
        <v>105</v>
      </c>
      <c r="I134" s="68">
        <v>650000</v>
      </c>
      <c r="J134" s="68">
        <f>G134*I134</f>
        <v>65000000</v>
      </c>
      <c r="K134" s="119" t="s">
        <v>30</v>
      </c>
      <c r="L134" s="120"/>
    </row>
    <row r="135" spans="1:12">
      <c r="A135" s="115" t="s">
        <v>13</v>
      </c>
      <c r="B135" s="66" t="s">
        <v>166</v>
      </c>
      <c r="C135" s="97"/>
      <c r="D135" s="97"/>
      <c r="E135" s="97"/>
      <c r="F135" s="67"/>
      <c r="G135" s="66">
        <v>8</v>
      </c>
      <c r="H135" s="67" t="s">
        <v>105</v>
      </c>
      <c r="I135" s="68">
        <v>650000</v>
      </c>
      <c r="J135" s="68">
        <f>G135*I135</f>
        <v>5200000</v>
      </c>
      <c r="K135" s="119" t="s">
        <v>30</v>
      </c>
      <c r="L135" s="120"/>
    </row>
    <row r="136" spans="1:12">
      <c r="A136" s="109" t="s">
        <v>54</v>
      </c>
      <c r="B136" s="110" t="s">
        <v>55</v>
      </c>
      <c r="C136" s="177"/>
      <c r="D136" s="177"/>
      <c r="E136" s="177"/>
      <c r="F136" s="111"/>
      <c r="G136" s="110">
        <v>0</v>
      </c>
      <c r="H136" s="111" t="s">
        <v>13</v>
      </c>
      <c r="I136" s="112">
        <v>0</v>
      </c>
      <c r="J136" s="112">
        <f>SUM(J137:J138)</f>
        <v>28800000</v>
      </c>
      <c r="K136" s="113"/>
      <c r="L136" s="114" t="s">
        <v>27</v>
      </c>
    </row>
    <row r="137" spans="1:12">
      <c r="A137" s="115" t="s">
        <v>13</v>
      </c>
      <c r="B137" s="116" t="s">
        <v>56</v>
      </c>
      <c r="C137" s="178"/>
      <c r="D137" s="178"/>
      <c r="E137" s="178"/>
      <c r="F137" s="117"/>
      <c r="G137" s="116">
        <v>18</v>
      </c>
      <c r="H137" s="117" t="s">
        <v>57</v>
      </c>
      <c r="I137" s="118">
        <v>900000</v>
      </c>
      <c r="J137" s="118">
        <f>G137*I137</f>
        <v>16200000</v>
      </c>
      <c r="K137" s="119" t="s">
        <v>30</v>
      </c>
      <c r="L137" s="120"/>
    </row>
    <row r="138" spans="1:12">
      <c r="A138" s="115" t="s">
        <v>13</v>
      </c>
      <c r="B138" s="116" t="s">
        <v>167</v>
      </c>
      <c r="C138" s="178"/>
      <c r="D138" s="178"/>
      <c r="E138" s="178"/>
      <c r="F138" s="117"/>
      <c r="G138" s="116">
        <v>18</v>
      </c>
      <c r="H138" s="117" t="s">
        <v>57</v>
      </c>
      <c r="I138" s="118">
        <v>700000</v>
      </c>
      <c r="J138" s="118">
        <f>G138*I138</f>
        <v>12600000</v>
      </c>
      <c r="K138" s="119" t="s">
        <v>30</v>
      </c>
      <c r="L138" s="120"/>
    </row>
    <row r="139" spans="1:12">
      <c r="A139" s="109" t="s">
        <v>88</v>
      </c>
      <c r="B139" s="110" t="s">
        <v>89</v>
      </c>
      <c r="C139" s="177"/>
      <c r="D139" s="177"/>
      <c r="E139" s="177"/>
      <c r="F139" s="111"/>
      <c r="G139" s="110">
        <v>0</v>
      </c>
      <c r="H139" s="111" t="s">
        <v>13</v>
      </c>
      <c r="I139" s="112">
        <v>0</v>
      </c>
      <c r="J139" s="112">
        <f>SUM(J140:J142)</f>
        <v>48000000</v>
      </c>
      <c r="K139" s="113"/>
      <c r="L139" s="114" t="s">
        <v>27</v>
      </c>
    </row>
    <row r="140" spans="1:12">
      <c r="A140" s="115" t="s">
        <v>13</v>
      </c>
      <c r="B140" s="116" t="s">
        <v>168</v>
      </c>
      <c r="C140" s="178"/>
      <c r="D140" s="178"/>
      <c r="E140" s="178"/>
      <c r="F140" s="117"/>
      <c r="G140" s="116">
        <v>150</v>
      </c>
      <c r="H140" s="117" t="s">
        <v>105</v>
      </c>
      <c r="I140" s="118">
        <v>140000</v>
      </c>
      <c r="J140" s="118">
        <f>G140*I140</f>
        <v>21000000</v>
      </c>
      <c r="K140" s="119" t="s">
        <v>30</v>
      </c>
      <c r="L140" s="120"/>
    </row>
    <row r="141" spans="1:12">
      <c r="A141" s="115" t="s">
        <v>13</v>
      </c>
      <c r="B141" s="116" t="s">
        <v>169</v>
      </c>
      <c r="C141" s="178"/>
      <c r="D141" s="178"/>
      <c r="E141" s="178"/>
      <c r="F141" s="117"/>
      <c r="G141" s="116">
        <v>8</v>
      </c>
      <c r="H141" s="117" t="s">
        <v>170</v>
      </c>
      <c r="I141" s="118">
        <v>3000000</v>
      </c>
      <c r="J141" s="118">
        <f>G141*I141</f>
        <v>24000000</v>
      </c>
      <c r="K141" s="119" t="s">
        <v>30</v>
      </c>
      <c r="L141" s="120"/>
    </row>
    <row r="142" spans="1:12">
      <c r="A142" s="115" t="s">
        <v>13</v>
      </c>
      <c r="B142" s="116" t="s">
        <v>155</v>
      </c>
      <c r="C142" s="178"/>
      <c r="D142" s="178"/>
      <c r="E142" s="178"/>
      <c r="F142" s="117"/>
      <c r="G142" s="116">
        <v>2</v>
      </c>
      <c r="H142" s="117" t="s">
        <v>60</v>
      </c>
      <c r="I142" s="118">
        <v>1500000</v>
      </c>
      <c r="J142" s="118">
        <f>G142*I142</f>
        <v>3000000</v>
      </c>
      <c r="K142" s="119" t="s">
        <v>30</v>
      </c>
      <c r="L142" s="120"/>
    </row>
    <row r="143" spans="1:12">
      <c r="A143" s="81" t="s">
        <v>66</v>
      </c>
      <c r="B143" s="82" t="s">
        <v>171</v>
      </c>
      <c r="C143" s="83"/>
      <c r="D143" s="83"/>
      <c r="E143" s="83"/>
      <c r="F143" s="84"/>
      <c r="G143" s="82">
        <v>0</v>
      </c>
      <c r="H143" s="84" t="s">
        <v>13</v>
      </c>
      <c r="I143" s="85">
        <v>0</v>
      </c>
      <c r="J143" s="85">
        <f>J144</f>
        <v>106750000</v>
      </c>
      <c r="K143" s="86"/>
      <c r="L143" s="49"/>
    </row>
    <row r="144" spans="1:12">
      <c r="A144" s="88" t="s">
        <v>88</v>
      </c>
      <c r="B144" s="89" t="s">
        <v>89</v>
      </c>
      <c r="C144" s="90"/>
      <c r="D144" s="90"/>
      <c r="E144" s="90"/>
      <c r="F144" s="91"/>
      <c r="G144" s="89">
        <v>0</v>
      </c>
      <c r="H144" s="91" t="s">
        <v>13</v>
      </c>
      <c r="I144" s="92">
        <v>0</v>
      </c>
      <c r="J144" s="92">
        <f>J145</f>
        <v>106750000</v>
      </c>
      <c r="K144" s="93"/>
      <c r="L144" s="167" t="s">
        <v>27</v>
      </c>
    </row>
    <row r="145" spans="1:12">
      <c r="A145" s="95" t="s">
        <v>13</v>
      </c>
      <c r="B145" s="96" t="s">
        <v>172</v>
      </c>
      <c r="C145" s="102"/>
      <c r="D145" s="102"/>
      <c r="E145" s="102"/>
      <c r="F145" s="98"/>
      <c r="G145" s="96">
        <v>1</v>
      </c>
      <c r="H145" s="98" t="s">
        <v>132</v>
      </c>
      <c r="I145" s="99">
        <v>106750000</v>
      </c>
      <c r="J145" s="99">
        <f>G145*I145</f>
        <v>106750000</v>
      </c>
      <c r="K145" s="100" t="s">
        <v>30</v>
      </c>
      <c r="L145" s="19"/>
    </row>
    <row r="146" spans="1:12">
      <c r="A146" s="81" t="s">
        <v>106</v>
      </c>
      <c r="B146" s="82" t="s">
        <v>173</v>
      </c>
      <c r="C146" s="83"/>
      <c r="D146" s="83"/>
      <c r="E146" s="83"/>
      <c r="F146" s="84"/>
      <c r="G146" s="82">
        <v>0</v>
      </c>
      <c r="H146" s="84" t="s">
        <v>13</v>
      </c>
      <c r="I146" s="85">
        <v>0</v>
      </c>
      <c r="J146" s="85">
        <f>J147+J152+J156+J159</f>
        <v>124850000</v>
      </c>
      <c r="K146" s="86"/>
      <c r="L146" s="49"/>
    </row>
    <row r="147" spans="1:12">
      <c r="A147" s="88" t="s">
        <v>35</v>
      </c>
      <c r="B147" s="89" t="s">
        <v>36</v>
      </c>
      <c r="C147" s="90"/>
      <c r="D147" s="90"/>
      <c r="E147" s="90"/>
      <c r="F147" s="91"/>
      <c r="G147" s="89">
        <v>0</v>
      </c>
      <c r="H147" s="91" t="s">
        <v>13</v>
      </c>
      <c r="I147" s="92">
        <v>0</v>
      </c>
      <c r="J147" s="92">
        <f>SUM(J148:J151)</f>
        <v>2250000</v>
      </c>
      <c r="K147" s="93"/>
      <c r="L147" s="167" t="s">
        <v>27</v>
      </c>
    </row>
    <row r="148" spans="1:12">
      <c r="A148" s="95" t="s">
        <v>13</v>
      </c>
      <c r="B148" s="66" t="s">
        <v>149</v>
      </c>
      <c r="C148" s="97"/>
      <c r="D148" s="97"/>
      <c r="E148" s="97"/>
      <c r="F148" s="67"/>
      <c r="G148" s="66">
        <v>1</v>
      </c>
      <c r="H148" s="67" t="s">
        <v>60</v>
      </c>
      <c r="I148" s="68">
        <v>500000</v>
      </c>
      <c r="J148" s="68">
        <f>G148*I148</f>
        <v>500000</v>
      </c>
      <c r="K148" s="100" t="s">
        <v>30</v>
      </c>
      <c r="L148" s="19"/>
    </row>
    <row r="149" spans="1:12">
      <c r="A149" s="95" t="s">
        <v>13</v>
      </c>
      <c r="B149" s="66" t="s">
        <v>163</v>
      </c>
      <c r="C149" s="97"/>
      <c r="D149" s="97"/>
      <c r="E149" s="97"/>
      <c r="F149" s="67"/>
      <c r="G149" s="66">
        <v>1</v>
      </c>
      <c r="H149" s="67" t="s">
        <v>60</v>
      </c>
      <c r="I149" s="68">
        <v>500000</v>
      </c>
      <c r="J149" s="68">
        <f>G149*I149</f>
        <v>500000</v>
      </c>
      <c r="K149" s="100" t="s">
        <v>30</v>
      </c>
      <c r="L149" s="19"/>
    </row>
    <row r="150" spans="1:12">
      <c r="A150" s="95" t="s">
        <v>13</v>
      </c>
      <c r="B150" s="66" t="s">
        <v>164</v>
      </c>
      <c r="C150" s="97"/>
      <c r="D150" s="97"/>
      <c r="E150" s="97"/>
      <c r="F150" s="67"/>
      <c r="G150" s="66">
        <v>1</v>
      </c>
      <c r="H150" s="67" t="s">
        <v>60</v>
      </c>
      <c r="I150" s="68">
        <v>500000</v>
      </c>
      <c r="J150" s="68">
        <f>G150*I150</f>
        <v>500000</v>
      </c>
      <c r="K150" s="100" t="s">
        <v>30</v>
      </c>
      <c r="L150" s="19"/>
    </row>
    <row r="151" spans="1:12">
      <c r="A151" s="95" t="s">
        <v>13</v>
      </c>
      <c r="B151" s="66" t="s">
        <v>152</v>
      </c>
      <c r="C151" s="97"/>
      <c r="D151" s="97"/>
      <c r="E151" s="97"/>
      <c r="F151" s="67"/>
      <c r="G151" s="66">
        <v>1</v>
      </c>
      <c r="H151" s="67" t="s">
        <v>60</v>
      </c>
      <c r="I151" s="68">
        <v>750000</v>
      </c>
      <c r="J151" s="68">
        <f>G151*I151</f>
        <v>750000</v>
      </c>
      <c r="K151" s="100" t="s">
        <v>30</v>
      </c>
      <c r="L151" s="19"/>
    </row>
    <row r="152" spans="1:12">
      <c r="A152" s="88" t="s">
        <v>102</v>
      </c>
      <c r="B152" s="89" t="s">
        <v>103</v>
      </c>
      <c r="C152" s="90"/>
      <c r="D152" s="90"/>
      <c r="E152" s="90"/>
      <c r="F152" s="91"/>
      <c r="G152" s="89">
        <v>0</v>
      </c>
      <c r="H152" s="91" t="s">
        <v>13</v>
      </c>
      <c r="I152" s="92">
        <v>0</v>
      </c>
      <c r="J152" s="92">
        <f>SUM(J153:J155)</f>
        <v>66300000</v>
      </c>
      <c r="K152" s="93"/>
      <c r="L152" s="167" t="s">
        <v>27</v>
      </c>
    </row>
    <row r="153" spans="1:12">
      <c r="A153" s="95" t="s">
        <v>13</v>
      </c>
      <c r="B153" s="66" t="s">
        <v>174</v>
      </c>
      <c r="C153" s="97"/>
      <c r="D153" s="97"/>
      <c r="E153" s="97"/>
      <c r="F153" s="67"/>
      <c r="G153" s="66">
        <v>90</v>
      </c>
      <c r="H153" s="67" t="s">
        <v>105</v>
      </c>
      <c r="I153" s="68">
        <v>650000</v>
      </c>
      <c r="J153" s="68">
        <f>G153*I153</f>
        <v>58500000</v>
      </c>
      <c r="K153" s="100" t="s">
        <v>30</v>
      </c>
      <c r="L153" s="19"/>
    </row>
    <row r="154" spans="1:12">
      <c r="A154" s="95" t="s">
        <v>13</v>
      </c>
      <c r="B154" s="66" t="s">
        <v>175</v>
      </c>
      <c r="C154" s="97"/>
      <c r="D154" s="97"/>
      <c r="E154" s="97"/>
      <c r="F154" s="67"/>
      <c r="G154" s="66">
        <v>6</v>
      </c>
      <c r="H154" s="67" t="s">
        <v>105</v>
      </c>
      <c r="I154" s="68">
        <v>650000</v>
      </c>
      <c r="J154" s="68">
        <f>G154*I154</f>
        <v>3900000</v>
      </c>
      <c r="K154" s="100" t="s">
        <v>30</v>
      </c>
      <c r="L154" s="19"/>
    </row>
    <row r="155" spans="1:12">
      <c r="A155" s="95" t="s">
        <v>13</v>
      </c>
      <c r="B155" s="66" t="s">
        <v>176</v>
      </c>
      <c r="C155" s="97"/>
      <c r="D155" s="97"/>
      <c r="E155" s="97"/>
      <c r="F155" s="67"/>
      <c r="G155" s="66">
        <v>6</v>
      </c>
      <c r="H155" s="67" t="s">
        <v>105</v>
      </c>
      <c r="I155" s="68">
        <v>650000</v>
      </c>
      <c r="J155" s="68">
        <f>G155*I155</f>
        <v>3900000</v>
      </c>
      <c r="K155" s="100" t="s">
        <v>30</v>
      </c>
      <c r="L155" s="19"/>
    </row>
    <row r="156" spans="1:12">
      <c r="A156" s="88" t="s">
        <v>54</v>
      </c>
      <c r="B156" s="89" t="s">
        <v>55</v>
      </c>
      <c r="C156" s="90"/>
      <c r="D156" s="90"/>
      <c r="E156" s="90"/>
      <c r="F156" s="91"/>
      <c r="G156" s="89">
        <v>0</v>
      </c>
      <c r="H156" s="91" t="s">
        <v>13</v>
      </c>
      <c r="I156" s="92">
        <v>0</v>
      </c>
      <c r="J156" s="92">
        <f>SUM(J157:J158)</f>
        <v>14400000</v>
      </c>
      <c r="K156" s="93"/>
      <c r="L156" s="167" t="s">
        <v>27</v>
      </c>
    </row>
    <row r="157" spans="1:12">
      <c r="A157" s="95" t="s">
        <v>13</v>
      </c>
      <c r="B157" s="96" t="s">
        <v>56</v>
      </c>
      <c r="C157" s="102"/>
      <c r="D157" s="102"/>
      <c r="E157" s="102"/>
      <c r="F157" s="98"/>
      <c r="G157" s="96">
        <v>9</v>
      </c>
      <c r="H157" s="98" t="s">
        <v>57</v>
      </c>
      <c r="I157" s="99">
        <v>900000</v>
      </c>
      <c r="J157" s="99">
        <f>G157*I157</f>
        <v>8100000</v>
      </c>
      <c r="K157" s="100" t="s">
        <v>30</v>
      </c>
      <c r="L157" s="19"/>
    </row>
    <row r="158" spans="1:12">
      <c r="A158" s="95" t="s">
        <v>13</v>
      </c>
      <c r="B158" s="96" t="s">
        <v>167</v>
      </c>
      <c r="C158" s="102"/>
      <c r="D158" s="102"/>
      <c r="E158" s="102"/>
      <c r="F158" s="98"/>
      <c r="G158" s="96">
        <v>9</v>
      </c>
      <c r="H158" s="98" t="s">
        <v>57</v>
      </c>
      <c r="I158" s="99">
        <v>700000</v>
      </c>
      <c r="J158" s="99">
        <f>G158*I158</f>
        <v>6300000</v>
      </c>
      <c r="K158" s="100" t="s">
        <v>30</v>
      </c>
      <c r="L158" s="19"/>
    </row>
    <row r="159" spans="1:12">
      <c r="A159" s="88" t="s">
        <v>88</v>
      </c>
      <c r="B159" s="89" t="s">
        <v>89</v>
      </c>
      <c r="C159" s="90"/>
      <c r="D159" s="90"/>
      <c r="E159" s="90"/>
      <c r="F159" s="91"/>
      <c r="G159" s="89">
        <v>0</v>
      </c>
      <c r="H159" s="91" t="s">
        <v>13</v>
      </c>
      <c r="I159" s="92">
        <v>0</v>
      </c>
      <c r="J159" s="92">
        <f>SUM(J160:J163)</f>
        <v>41900000</v>
      </c>
      <c r="K159" s="93"/>
      <c r="L159" s="167" t="s">
        <v>27</v>
      </c>
    </row>
    <row r="160" spans="1:12">
      <c r="A160" s="95" t="s">
        <v>13</v>
      </c>
      <c r="B160" s="96" t="s">
        <v>177</v>
      </c>
      <c r="C160" s="102"/>
      <c r="D160" s="102"/>
      <c r="E160" s="102"/>
      <c r="F160" s="98"/>
      <c r="G160" s="96">
        <v>135</v>
      </c>
      <c r="H160" s="98" t="s">
        <v>105</v>
      </c>
      <c r="I160" s="99">
        <v>140000</v>
      </c>
      <c r="J160" s="99">
        <f>G160*I160</f>
        <v>18900000</v>
      </c>
      <c r="K160" s="100" t="s">
        <v>30</v>
      </c>
      <c r="L160" s="19"/>
    </row>
    <row r="161" spans="1:12">
      <c r="A161" s="95" t="s">
        <v>13</v>
      </c>
      <c r="B161" s="96" t="s">
        <v>178</v>
      </c>
      <c r="C161" s="102"/>
      <c r="D161" s="102"/>
      <c r="E161" s="102"/>
      <c r="F161" s="98"/>
      <c r="G161" s="96">
        <v>3</v>
      </c>
      <c r="H161" s="98" t="s">
        <v>170</v>
      </c>
      <c r="I161" s="99">
        <v>3000000</v>
      </c>
      <c r="J161" s="99">
        <f>G161*I161</f>
        <v>9000000</v>
      </c>
      <c r="K161" s="100" t="s">
        <v>30</v>
      </c>
      <c r="L161" s="19"/>
    </row>
    <row r="162" spans="1:12">
      <c r="A162" s="95" t="s">
        <v>13</v>
      </c>
      <c r="B162" s="96" t="s">
        <v>179</v>
      </c>
      <c r="C162" s="102"/>
      <c r="D162" s="102"/>
      <c r="E162" s="102"/>
      <c r="F162" s="98"/>
      <c r="G162" s="96">
        <v>3</v>
      </c>
      <c r="H162" s="98" t="s">
        <v>60</v>
      </c>
      <c r="I162" s="99">
        <v>3000000</v>
      </c>
      <c r="J162" s="99">
        <f>G162*I162</f>
        <v>9000000</v>
      </c>
      <c r="K162" s="100" t="s">
        <v>30</v>
      </c>
      <c r="L162" s="19"/>
    </row>
    <row r="163" spans="1:12">
      <c r="A163" s="95" t="s">
        <v>13</v>
      </c>
      <c r="B163" s="96" t="s">
        <v>155</v>
      </c>
      <c r="C163" s="102"/>
      <c r="D163" s="102"/>
      <c r="E163" s="102"/>
      <c r="F163" s="98"/>
      <c r="G163" s="96">
        <v>1</v>
      </c>
      <c r="H163" s="98" t="s">
        <v>60</v>
      </c>
      <c r="I163" s="99">
        <v>5000000</v>
      </c>
      <c r="J163" s="99">
        <f>G163*I163</f>
        <v>5000000</v>
      </c>
      <c r="K163" s="100" t="s">
        <v>30</v>
      </c>
      <c r="L163" s="19"/>
    </row>
    <row r="164" spans="1:12">
      <c r="A164" s="43" t="s">
        <v>180</v>
      </c>
      <c r="B164" s="44" t="s">
        <v>181</v>
      </c>
      <c r="C164" s="127"/>
      <c r="D164" s="127"/>
      <c r="E164" s="127"/>
      <c r="F164" s="45"/>
      <c r="G164" s="44">
        <v>0</v>
      </c>
      <c r="H164" s="45" t="s">
        <v>13</v>
      </c>
      <c r="I164" s="46">
        <v>0</v>
      </c>
      <c r="J164" s="46">
        <f>J165</f>
        <v>63300000</v>
      </c>
      <c r="K164" s="73"/>
      <c r="L164" s="49"/>
    </row>
    <row r="165" spans="1:12">
      <c r="A165" s="51" t="s">
        <v>23</v>
      </c>
      <c r="B165" s="52" t="s">
        <v>182</v>
      </c>
      <c r="C165" s="179"/>
      <c r="D165" s="179"/>
      <c r="E165" s="179"/>
      <c r="F165" s="53"/>
      <c r="G165" s="52">
        <v>0</v>
      </c>
      <c r="H165" s="53" t="s">
        <v>13</v>
      </c>
      <c r="I165" s="54">
        <v>0</v>
      </c>
      <c r="J165" s="54">
        <f>J166</f>
        <v>63300000</v>
      </c>
      <c r="K165" s="180"/>
      <c r="L165" s="57"/>
    </row>
    <row r="166" spans="1:12">
      <c r="A166" s="161" t="s">
        <v>183</v>
      </c>
      <c r="B166" s="162" t="s">
        <v>184</v>
      </c>
      <c r="C166" s="163"/>
      <c r="D166" s="163"/>
      <c r="E166" s="163"/>
      <c r="F166" s="164"/>
      <c r="G166" s="162">
        <v>0</v>
      </c>
      <c r="H166" s="164" t="s">
        <v>13</v>
      </c>
      <c r="I166" s="165">
        <v>0</v>
      </c>
      <c r="J166" s="165">
        <f>J167</f>
        <v>63300000</v>
      </c>
      <c r="K166" s="166"/>
      <c r="L166" s="167" t="s">
        <v>27</v>
      </c>
    </row>
    <row r="167" spans="1:12">
      <c r="A167" s="168" t="s">
        <v>13</v>
      </c>
      <c r="B167" s="169" t="s">
        <v>185</v>
      </c>
      <c r="C167" s="170"/>
      <c r="D167" s="170"/>
      <c r="E167" s="170"/>
      <c r="F167" s="171"/>
      <c r="G167" s="169">
        <v>1</v>
      </c>
      <c r="H167" s="171" t="s">
        <v>132</v>
      </c>
      <c r="I167" s="172">
        <v>63300000</v>
      </c>
      <c r="J167" s="172">
        <f>G167*I167</f>
        <v>63300000</v>
      </c>
      <c r="K167" s="173" t="s">
        <v>30</v>
      </c>
      <c r="L167" s="19"/>
    </row>
    <row r="168" spans="1:12">
      <c r="A168" s="27" t="s">
        <v>186</v>
      </c>
      <c r="B168" s="28" t="s">
        <v>187</v>
      </c>
      <c r="C168" s="29"/>
      <c r="D168" s="29"/>
      <c r="E168" s="29"/>
      <c r="F168" s="30"/>
      <c r="G168" s="28">
        <v>2100</v>
      </c>
      <c r="H168" s="30" t="s">
        <v>188</v>
      </c>
      <c r="I168" s="31">
        <v>0</v>
      </c>
      <c r="J168" s="31">
        <f>J169</f>
        <v>600000000</v>
      </c>
      <c r="K168" s="32"/>
      <c r="L168" s="33"/>
    </row>
    <row r="169" spans="1:12">
      <c r="A169" s="35" t="s">
        <v>189</v>
      </c>
      <c r="B169" s="36" t="s">
        <v>190</v>
      </c>
      <c r="C169" s="126"/>
      <c r="D169" s="126"/>
      <c r="E169" s="126"/>
      <c r="F169" s="37"/>
      <c r="G169" s="36">
        <v>0</v>
      </c>
      <c r="H169" s="37" t="s">
        <v>13</v>
      </c>
      <c r="I169" s="38">
        <v>0</v>
      </c>
      <c r="J169" s="38">
        <f>J170</f>
        <v>600000000</v>
      </c>
      <c r="K169" s="72"/>
      <c r="L169" s="41"/>
    </row>
    <row r="170" spans="1:12">
      <c r="A170" s="43" t="s">
        <v>21</v>
      </c>
      <c r="B170" s="44" t="s">
        <v>191</v>
      </c>
      <c r="C170" s="127"/>
      <c r="D170" s="127"/>
      <c r="E170" s="127"/>
      <c r="F170" s="45"/>
      <c r="G170" s="44">
        <v>0</v>
      </c>
      <c r="H170" s="45" t="s">
        <v>13</v>
      </c>
      <c r="I170" s="46">
        <v>0</v>
      </c>
      <c r="J170" s="46">
        <f>J171+J173</f>
        <v>600000000</v>
      </c>
      <c r="K170" s="73"/>
      <c r="L170" s="49"/>
    </row>
    <row r="171" spans="1:12">
      <c r="A171" s="161" t="s">
        <v>192</v>
      </c>
      <c r="B171" s="162" t="s">
        <v>193</v>
      </c>
      <c r="C171" s="163"/>
      <c r="D171" s="163"/>
      <c r="E171" s="163"/>
      <c r="F171" s="164"/>
      <c r="G171" s="162">
        <v>0</v>
      </c>
      <c r="H171" s="164" t="s">
        <v>13</v>
      </c>
      <c r="I171" s="165">
        <v>0</v>
      </c>
      <c r="J171" s="165">
        <f>J172</f>
        <v>100000000</v>
      </c>
      <c r="K171" s="166"/>
      <c r="L171" s="181" t="s">
        <v>76</v>
      </c>
    </row>
    <row r="172" spans="1:12">
      <c r="A172" s="168" t="s">
        <v>13</v>
      </c>
      <c r="B172" s="169" t="s">
        <v>194</v>
      </c>
      <c r="C172" s="170"/>
      <c r="D172" s="170"/>
      <c r="E172" s="170"/>
      <c r="F172" s="171"/>
      <c r="G172" s="169">
        <v>1</v>
      </c>
      <c r="H172" s="171" t="s">
        <v>29</v>
      </c>
      <c r="I172" s="172">
        <v>100000000</v>
      </c>
      <c r="J172" s="172">
        <f>G172*I172</f>
        <v>100000000</v>
      </c>
      <c r="K172" s="173" t="s">
        <v>30</v>
      </c>
      <c r="L172" s="19"/>
    </row>
    <row r="173" spans="1:12">
      <c r="A173" s="59" t="s">
        <v>195</v>
      </c>
      <c r="B173" s="60" t="s">
        <v>196</v>
      </c>
      <c r="C173" s="128"/>
      <c r="D173" s="128"/>
      <c r="E173" s="128"/>
      <c r="F173" s="61"/>
      <c r="G173" s="60">
        <v>0</v>
      </c>
      <c r="H173" s="61" t="s">
        <v>13</v>
      </c>
      <c r="I173" s="62">
        <v>0</v>
      </c>
      <c r="J173" s="62">
        <f>J174</f>
        <v>500000000</v>
      </c>
      <c r="K173" s="63"/>
      <c r="L173" s="129" t="s">
        <v>76</v>
      </c>
    </row>
    <row r="174" spans="1:12">
      <c r="A174" s="65" t="s">
        <v>13</v>
      </c>
      <c r="B174" s="66" t="s">
        <v>197</v>
      </c>
      <c r="C174" s="97"/>
      <c r="D174" s="97"/>
      <c r="E174" s="97"/>
      <c r="F174" s="67"/>
      <c r="G174" s="66">
        <v>1</v>
      </c>
      <c r="H174" s="67" t="s">
        <v>29</v>
      </c>
      <c r="I174" s="68">
        <v>500000000</v>
      </c>
      <c r="J174" s="68">
        <f>G174*I174</f>
        <v>500000000</v>
      </c>
      <c r="K174" s="69" t="s">
        <v>30</v>
      </c>
      <c r="L174" s="70"/>
    </row>
    <row r="175" spans="1:12">
      <c r="A175" s="27" t="s">
        <v>198</v>
      </c>
      <c r="B175" s="28" t="s">
        <v>199</v>
      </c>
      <c r="C175" s="29"/>
      <c r="D175" s="29"/>
      <c r="E175" s="29"/>
      <c r="F175" s="30"/>
      <c r="G175" s="28">
        <v>12</v>
      </c>
      <c r="H175" s="30" t="s">
        <v>200</v>
      </c>
      <c r="I175" s="31">
        <v>0</v>
      </c>
      <c r="J175" s="31">
        <f>J176+J312+J375+J392+J426+J434</f>
        <v>18674946000</v>
      </c>
      <c r="K175" s="32"/>
      <c r="L175" s="33"/>
    </row>
    <row r="176" spans="1:12">
      <c r="A176" s="151" t="s">
        <v>201</v>
      </c>
      <c r="B176" s="152" t="s">
        <v>202</v>
      </c>
      <c r="C176" s="174"/>
      <c r="D176" s="174"/>
      <c r="E176" s="174"/>
      <c r="F176" s="153"/>
      <c r="G176" s="152">
        <v>0</v>
      </c>
      <c r="H176" s="153" t="s">
        <v>13</v>
      </c>
      <c r="I176" s="154">
        <v>0</v>
      </c>
      <c r="J176" s="154">
        <f>J177+J186+J203+J220+J241+J258+J274+J285+J298</f>
        <v>14300251000</v>
      </c>
      <c r="K176" s="155"/>
      <c r="L176" s="175"/>
    </row>
    <row r="177" spans="1:12">
      <c r="A177" s="156">
        <v>11</v>
      </c>
      <c r="B177" s="157" t="s">
        <v>203</v>
      </c>
      <c r="C177" s="176"/>
      <c r="D177" s="176"/>
      <c r="E177" s="176"/>
      <c r="F177" s="158"/>
      <c r="G177" s="157">
        <v>0</v>
      </c>
      <c r="H177" s="158" t="s">
        <v>13</v>
      </c>
      <c r="I177" s="159">
        <v>0</v>
      </c>
      <c r="J177" s="159">
        <f>J178+J180+J182+J184</f>
        <v>13067131000</v>
      </c>
      <c r="K177" s="160"/>
      <c r="L177" s="108"/>
    </row>
    <row r="178" spans="1:12">
      <c r="A178" s="109" t="s">
        <v>204</v>
      </c>
      <c r="B178" s="110" t="s">
        <v>205</v>
      </c>
      <c r="C178" s="177"/>
      <c r="D178" s="177"/>
      <c r="E178" s="177"/>
      <c r="F178" s="111"/>
      <c r="G178" s="110">
        <v>0</v>
      </c>
      <c r="H178" s="111" t="s">
        <v>13</v>
      </c>
      <c r="I178" s="112">
        <v>0</v>
      </c>
      <c r="J178" s="112">
        <f>J179</f>
        <v>200000000</v>
      </c>
      <c r="K178" s="113"/>
      <c r="L178" s="182" t="s">
        <v>76</v>
      </c>
    </row>
    <row r="179" spans="1:12">
      <c r="A179" s="115" t="s">
        <v>13</v>
      </c>
      <c r="B179" s="66" t="s">
        <v>206</v>
      </c>
      <c r="C179" s="97"/>
      <c r="D179" s="97"/>
      <c r="E179" s="97"/>
      <c r="F179" s="67"/>
      <c r="G179" s="66">
        <v>1</v>
      </c>
      <c r="H179" s="67" t="s">
        <v>132</v>
      </c>
      <c r="I179" s="68">
        <v>200000000</v>
      </c>
      <c r="J179" s="68">
        <f>G179*I179</f>
        <v>200000000</v>
      </c>
      <c r="K179" s="119" t="s">
        <v>30</v>
      </c>
      <c r="L179" s="120"/>
    </row>
    <row r="180" spans="1:12">
      <c r="A180" s="109" t="s">
        <v>207</v>
      </c>
      <c r="B180" s="110" t="s">
        <v>208</v>
      </c>
      <c r="C180" s="177"/>
      <c r="D180" s="177"/>
      <c r="E180" s="177"/>
      <c r="F180" s="111"/>
      <c r="G180" s="110">
        <v>0</v>
      </c>
      <c r="H180" s="111" t="s">
        <v>13</v>
      </c>
      <c r="I180" s="112">
        <v>0</v>
      </c>
      <c r="J180" s="112">
        <f>J181</f>
        <v>200000000</v>
      </c>
      <c r="K180" s="113"/>
      <c r="L180" s="182" t="s">
        <v>76</v>
      </c>
    </row>
    <row r="181" spans="1:12">
      <c r="A181" s="115" t="s">
        <v>13</v>
      </c>
      <c r="B181" s="66" t="s">
        <v>209</v>
      </c>
      <c r="C181" s="97"/>
      <c r="D181" s="97"/>
      <c r="E181" s="97"/>
      <c r="F181" s="67"/>
      <c r="G181" s="66">
        <v>1</v>
      </c>
      <c r="H181" s="67" t="s">
        <v>132</v>
      </c>
      <c r="I181" s="68">
        <v>200000000</v>
      </c>
      <c r="J181" s="68">
        <f>G181*I181</f>
        <v>200000000</v>
      </c>
      <c r="K181" s="119" t="s">
        <v>30</v>
      </c>
      <c r="L181" s="120"/>
    </row>
    <row r="182" spans="1:12">
      <c r="A182" s="109" t="s">
        <v>192</v>
      </c>
      <c r="B182" s="110" t="s">
        <v>193</v>
      </c>
      <c r="C182" s="177"/>
      <c r="D182" s="177"/>
      <c r="E182" s="177"/>
      <c r="F182" s="111"/>
      <c r="G182" s="110">
        <v>0</v>
      </c>
      <c r="H182" s="111" t="s">
        <v>13</v>
      </c>
      <c r="I182" s="112">
        <v>0</v>
      </c>
      <c r="J182" s="112">
        <f>J183</f>
        <v>650000000</v>
      </c>
      <c r="K182" s="113"/>
      <c r="L182" s="182" t="s">
        <v>76</v>
      </c>
    </row>
    <row r="183" spans="1:12">
      <c r="A183" s="115" t="s">
        <v>13</v>
      </c>
      <c r="B183" s="116" t="s">
        <v>210</v>
      </c>
      <c r="C183" s="178"/>
      <c r="D183" s="178"/>
      <c r="E183" s="178"/>
      <c r="F183" s="117"/>
      <c r="G183" s="116">
        <v>1</v>
      </c>
      <c r="H183" s="117" t="s">
        <v>132</v>
      </c>
      <c r="I183" s="118">
        <v>650000000</v>
      </c>
      <c r="J183" s="118">
        <f>G183*I183</f>
        <v>650000000</v>
      </c>
      <c r="K183" s="119" t="s">
        <v>30</v>
      </c>
      <c r="L183" s="120"/>
    </row>
    <row r="184" spans="1:12">
      <c r="A184" s="109" t="s">
        <v>195</v>
      </c>
      <c r="B184" s="110" t="s">
        <v>196</v>
      </c>
      <c r="C184" s="177"/>
      <c r="D184" s="177"/>
      <c r="E184" s="177"/>
      <c r="F184" s="111"/>
      <c r="G184" s="110">
        <v>0</v>
      </c>
      <c r="H184" s="111" t="s">
        <v>13</v>
      </c>
      <c r="I184" s="112">
        <v>0</v>
      </c>
      <c r="J184" s="112">
        <f>J185</f>
        <v>12017131000</v>
      </c>
      <c r="K184" s="113"/>
      <c r="L184" s="182" t="s">
        <v>76</v>
      </c>
    </row>
    <row r="185" spans="1:12">
      <c r="A185" s="115" t="s">
        <v>13</v>
      </c>
      <c r="B185" s="116" t="s">
        <v>211</v>
      </c>
      <c r="C185" s="178"/>
      <c r="D185" s="178"/>
      <c r="E185" s="178"/>
      <c r="F185" s="117"/>
      <c r="G185" s="116">
        <v>1</v>
      </c>
      <c r="H185" s="117" t="s">
        <v>29</v>
      </c>
      <c r="I185" s="118">
        <v>12017131000</v>
      </c>
      <c r="J185" s="118">
        <f>G185*I185</f>
        <v>12017131000</v>
      </c>
      <c r="K185" s="119" t="s">
        <v>30</v>
      </c>
      <c r="L185" s="120"/>
    </row>
    <row r="186" spans="1:12">
      <c r="A186" s="156" t="s">
        <v>40</v>
      </c>
      <c r="B186" s="922" t="s">
        <v>212</v>
      </c>
      <c r="C186" s="923"/>
      <c r="D186" s="923"/>
      <c r="E186" s="923"/>
      <c r="F186" s="924"/>
      <c r="G186" s="157"/>
      <c r="H186" s="158" t="s">
        <v>13</v>
      </c>
      <c r="I186" s="159"/>
      <c r="J186" s="183">
        <f>J187+J193+J197+J200</f>
        <v>129810000</v>
      </c>
      <c r="K186" s="184"/>
      <c r="L186" s="120"/>
    </row>
    <row r="187" spans="1:12">
      <c r="A187" s="109" t="s">
        <v>35</v>
      </c>
      <c r="B187" s="916" t="s">
        <v>36</v>
      </c>
      <c r="C187" s="917"/>
      <c r="D187" s="917"/>
      <c r="E187" s="917"/>
      <c r="F187" s="918"/>
      <c r="G187" s="110"/>
      <c r="H187" s="111" t="s">
        <v>13</v>
      </c>
      <c r="I187" s="112"/>
      <c r="J187" s="112">
        <f>SUM(J188:J192)</f>
        <v>4150000</v>
      </c>
      <c r="K187" s="113"/>
      <c r="L187" s="114" t="s">
        <v>27</v>
      </c>
    </row>
    <row r="188" spans="1:12">
      <c r="A188" s="115" t="s">
        <v>13</v>
      </c>
      <c r="B188" s="886" t="s">
        <v>97</v>
      </c>
      <c r="C188" s="887"/>
      <c r="D188" s="887"/>
      <c r="E188" s="887"/>
      <c r="F188" s="888"/>
      <c r="G188" s="66">
        <v>1</v>
      </c>
      <c r="H188" s="67" t="s">
        <v>60</v>
      </c>
      <c r="I188" s="68">
        <v>50000</v>
      </c>
      <c r="J188" s="68">
        <f>G188*I188</f>
        <v>50000</v>
      </c>
      <c r="K188" s="119" t="s">
        <v>30</v>
      </c>
      <c r="L188" s="120"/>
    </row>
    <row r="189" spans="1:12">
      <c r="A189" s="115" t="s">
        <v>13</v>
      </c>
      <c r="B189" s="886" t="s">
        <v>213</v>
      </c>
      <c r="C189" s="887"/>
      <c r="D189" s="887"/>
      <c r="E189" s="887"/>
      <c r="F189" s="888"/>
      <c r="G189" s="66">
        <v>1</v>
      </c>
      <c r="H189" s="67" t="s">
        <v>60</v>
      </c>
      <c r="I189" s="68">
        <v>250000</v>
      </c>
      <c r="J189" s="68">
        <f>G189*I189</f>
        <v>250000</v>
      </c>
      <c r="K189" s="119" t="s">
        <v>30</v>
      </c>
      <c r="L189" s="120"/>
    </row>
    <row r="190" spans="1:12">
      <c r="A190" s="115" t="s">
        <v>13</v>
      </c>
      <c r="B190" s="886" t="s">
        <v>214</v>
      </c>
      <c r="C190" s="887"/>
      <c r="D190" s="887"/>
      <c r="E190" s="887"/>
      <c r="F190" s="888"/>
      <c r="G190" s="66">
        <v>65</v>
      </c>
      <c r="H190" s="67" t="s">
        <v>215</v>
      </c>
      <c r="I190" s="68">
        <v>50000</v>
      </c>
      <c r="J190" s="68">
        <f>G190*I190</f>
        <v>3250000</v>
      </c>
      <c r="K190" s="119" t="s">
        <v>30</v>
      </c>
      <c r="L190" s="120"/>
    </row>
    <row r="191" spans="1:12">
      <c r="A191" s="115" t="s">
        <v>13</v>
      </c>
      <c r="B191" s="886" t="s">
        <v>163</v>
      </c>
      <c r="C191" s="887"/>
      <c r="D191" s="887"/>
      <c r="E191" s="887"/>
      <c r="F191" s="888"/>
      <c r="G191" s="66">
        <v>1</v>
      </c>
      <c r="H191" s="67" t="s">
        <v>60</v>
      </c>
      <c r="I191" s="68">
        <v>300000</v>
      </c>
      <c r="J191" s="68">
        <f>G191*I191</f>
        <v>300000</v>
      </c>
      <c r="K191" s="119" t="s">
        <v>30</v>
      </c>
      <c r="L191" s="120"/>
    </row>
    <row r="192" spans="1:12">
      <c r="A192" s="115" t="s">
        <v>13</v>
      </c>
      <c r="B192" s="886" t="s">
        <v>216</v>
      </c>
      <c r="C192" s="887"/>
      <c r="D192" s="887"/>
      <c r="E192" s="887"/>
      <c r="F192" s="888"/>
      <c r="G192" s="66">
        <v>1</v>
      </c>
      <c r="H192" s="67" t="s">
        <v>60</v>
      </c>
      <c r="I192" s="68">
        <v>300000</v>
      </c>
      <c r="J192" s="68">
        <f>G192*I192</f>
        <v>300000</v>
      </c>
      <c r="K192" s="119" t="s">
        <v>30</v>
      </c>
      <c r="L192" s="120"/>
    </row>
    <row r="193" spans="1:12">
      <c r="A193" s="109" t="s">
        <v>102</v>
      </c>
      <c r="B193" s="916" t="s">
        <v>103</v>
      </c>
      <c r="C193" s="917"/>
      <c r="D193" s="917"/>
      <c r="E193" s="917"/>
      <c r="F193" s="918"/>
      <c r="G193" s="110"/>
      <c r="H193" s="111" t="s">
        <v>13</v>
      </c>
      <c r="I193" s="112"/>
      <c r="J193" s="112">
        <f>SUM(J194:J196)</f>
        <v>75900000</v>
      </c>
      <c r="K193" s="113"/>
      <c r="L193" s="114" t="s">
        <v>27</v>
      </c>
    </row>
    <row r="194" spans="1:12">
      <c r="A194" s="185" t="s">
        <v>13</v>
      </c>
      <c r="B194" s="186" t="s">
        <v>217</v>
      </c>
      <c r="C194" s="937" t="s">
        <v>218</v>
      </c>
      <c r="D194" s="937"/>
      <c r="E194" s="937"/>
      <c r="F194" s="938"/>
      <c r="G194" s="187">
        <v>130</v>
      </c>
      <c r="H194" s="188" t="s">
        <v>105</v>
      </c>
      <c r="I194" s="189">
        <v>550000</v>
      </c>
      <c r="J194" s="189">
        <f>G194*I194</f>
        <v>71500000</v>
      </c>
      <c r="K194" s="119" t="s">
        <v>30</v>
      </c>
      <c r="L194" s="120"/>
    </row>
    <row r="195" spans="1:12">
      <c r="A195" s="185" t="s">
        <v>13</v>
      </c>
      <c r="B195" s="186" t="s">
        <v>219</v>
      </c>
      <c r="C195" s="937" t="s">
        <v>220</v>
      </c>
      <c r="D195" s="937"/>
      <c r="E195" s="937"/>
      <c r="F195" s="938"/>
      <c r="G195" s="187">
        <v>4</v>
      </c>
      <c r="H195" s="188" t="s">
        <v>105</v>
      </c>
      <c r="I195" s="189">
        <v>550000</v>
      </c>
      <c r="J195" s="189">
        <f>G195*I195</f>
        <v>2200000</v>
      </c>
      <c r="K195" s="119" t="s">
        <v>30</v>
      </c>
      <c r="L195" s="120"/>
    </row>
    <row r="196" spans="1:12">
      <c r="A196" s="185" t="s">
        <v>13</v>
      </c>
      <c r="B196" s="186" t="s">
        <v>217</v>
      </c>
      <c r="C196" s="937" t="s">
        <v>221</v>
      </c>
      <c r="D196" s="937"/>
      <c r="E196" s="937"/>
      <c r="F196" s="938"/>
      <c r="G196" s="187">
        <v>4</v>
      </c>
      <c r="H196" s="188" t="s">
        <v>105</v>
      </c>
      <c r="I196" s="189">
        <v>550000</v>
      </c>
      <c r="J196" s="189">
        <f>G196*I196</f>
        <v>2200000</v>
      </c>
      <c r="K196" s="119" t="s">
        <v>30</v>
      </c>
      <c r="L196" s="120"/>
    </row>
    <row r="197" spans="1:12">
      <c r="A197" s="109" t="s">
        <v>54</v>
      </c>
      <c r="B197" s="916" t="s">
        <v>55</v>
      </c>
      <c r="C197" s="917"/>
      <c r="D197" s="917"/>
      <c r="E197" s="917"/>
      <c r="F197" s="918"/>
      <c r="G197" s="110"/>
      <c r="H197" s="111" t="s">
        <v>13</v>
      </c>
      <c r="I197" s="112"/>
      <c r="J197" s="112">
        <f>SUM(J198:J199)</f>
        <v>17600000</v>
      </c>
      <c r="K197" s="113"/>
      <c r="L197" s="114" t="s">
        <v>27</v>
      </c>
    </row>
    <row r="198" spans="1:12">
      <c r="A198" s="115" t="s">
        <v>13</v>
      </c>
      <c r="B198" s="919" t="s">
        <v>56</v>
      </c>
      <c r="C198" s="920"/>
      <c r="D198" s="920"/>
      <c r="E198" s="920"/>
      <c r="F198" s="921"/>
      <c r="G198" s="116">
        <v>16</v>
      </c>
      <c r="H198" s="117" t="s">
        <v>57</v>
      </c>
      <c r="I198" s="118">
        <v>750000</v>
      </c>
      <c r="J198" s="118">
        <f>G198*I198</f>
        <v>12000000</v>
      </c>
      <c r="K198" s="119" t="s">
        <v>30</v>
      </c>
      <c r="L198" s="120"/>
    </row>
    <row r="199" spans="1:12">
      <c r="A199" s="115" t="s">
        <v>13</v>
      </c>
      <c r="B199" s="919" t="s">
        <v>167</v>
      </c>
      <c r="C199" s="920"/>
      <c r="D199" s="920"/>
      <c r="E199" s="920"/>
      <c r="F199" s="921"/>
      <c r="G199" s="116">
        <v>16</v>
      </c>
      <c r="H199" s="117" t="s">
        <v>57</v>
      </c>
      <c r="I199" s="118">
        <v>350000</v>
      </c>
      <c r="J199" s="118">
        <f t="shared" ref="J199:J262" si="0">G199*I199</f>
        <v>5600000</v>
      </c>
      <c r="K199" s="119" t="s">
        <v>30</v>
      </c>
      <c r="L199" s="120"/>
    </row>
    <row r="200" spans="1:12">
      <c r="A200" s="109" t="s">
        <v>88</v>
      </c>
      <c r="B200" s="916" t="s">
        <v>89</v>
      </c>
      <c r="C200" s="917"/>
      <c r="D200" s="917"/>
      <c r="E200" s="917"/>
      <c r="F200" s="918"/>
      <c r="G200" s="110"/>
      <c r="H200" s="111" t="s">
        <v>13</v>
      </c>
      <c r="I200" s="112"/>
      <c r="J200" s="112">
        <f>SUM(J201:J202)</f>
        <v>32160000</v>
      </c>
      <c r="K200" s="113"/>
      <c r="L200" s="114" t="s">
        <v>27</v>
      </c>
    </row>
    <row r="201" spans="1:12">
      <c r="A201" s="115" t="s">
        <v>13</v>
      </c>
      <c r="B201" s="919" t="s">
        <v>222</v>
      </c>
      <c r="C201" s="920"/>
      <c r="D201" s="920"/>
      <c r="E201" s="920"/>
      <c r="F201" s="921"/>
      <c r="G201" s="116">
        <v>219</v>
      </c>
      <c r="H201" s="117" t="s">
        <v>105</v>
      </c>
      <c r="I201" s="118">
        <v>140000</v>
      </c>
      <c r="J201" s="118">
        <f t="shared" si="0"/>
        <v>30660000</v>
      </c>
      <c r="K201" s="119" t="s">
        <v>30</v>
      </c>
      <c r="L201" s="120"/>
    </row>
    <row r="202" spans="1:12">
      <c r="A202" s="115" t="s">
        <v>13</v>
      </c>
      <c r="B202" s="919" t="s">
        <v>155</v>
      </c>
      <c r="C202" s="920"/>
      <c r="D202" s="920"/>
      <c r="E202" s="920"/>
      <c r="F202" s="921"/>
      <c r="G202" s="116">
        <v>1</v>
      </c>
      <c r="H202" s="117" t="s">
        <v>60</v>
      </c>
      <c r="I202" s="118">
        <v>1500000</v>
      </c>
      <c r="J202" s="118">
        <f t="shared" si="0"/>
        <v>1500000</v>
      </c>
      <c r="K202" s="119" t="s">
        <v>30</v>
      </c>
      <c r="L202" s="120"/>
    </row>
    <row r="203" spans="1:12">
      <c r="A203" s="81" t="s">
        <v>63</v>
      </c>
      <c r="B203" s="913" t="s">
        <v>223</v>
      </c>
      <c r="C203" s="914"/>
      <c r="D203" s="914"/>
      <c r="E203" s="914"/>
      <c r="F203" s="915"/>
      <c r="G203" s="82"/>
      <c r="H203" s="84" t="s">
        <v>13</v>
      </c>
      <c r="I203" s="85"/>
      <c r="J203" s="190">
        <f>J204+J210+J214+J217</f>
        <v>297080000</v>
      </c>
      <c r="K203" s="191"/>
      <c r="L203" s="101"/>
    </row>
    <row r="204" spans="1:12">
      <c r="A204" s="88" t="s">
        <v>35</v>
      </c>
      <c r="B204" s="907" t="s">
        <v>36</v>
      </c>
      <c r="C204" s="908"/>
      <c r="D204" s="908"/>
      <c r="E204" s="908"/>
      <c r="F204" s="909"/>
      <c r="G204" s="89"/>
      <c r="H204" s="91" t="s">
        <v>13</v>
      </c>
      <c r="I204" s="92"/>
      <c r="J204" s="92">
        <f>SUM(J205:J209)</f>
        <v>17700000</v>
      </c>
      <c r="K204" s="93"/>
      <c r="L204" s="94" t="s">
        <v>27</v>
      </c>
    </row>
    <row r="205" spans="1:12">
      <c r="A205" s="95" t="s">
        <v>13</v>
      </c>
      <c r="B205" s="886" t="s">
        <v>97</v>
      </c>
      <c r="C205" s="887"/>
      <c r="D205" s="887"/>
      <c r="E205" s="887"/>
      <c r="F205" s="888"/>
      <c r="G205" s="66">
        <v>3</v>
      </c>
      <c r="H205" s="67" t="s">
        <v>60</v>
      </c>
      <c r="I205" s="68">
        <v>50000</v>
      </c>
      <c r="J205" s="68">
        <f t="shared" si="0"/>
        <v>150000</v>
      </c>
      <c r="K205" s="69" t="s">
        <v>30</v>
      </c>
      <c r="L205" s="101"/>
    </row>
    <row r="206" spans="1:12">
      <c r="A206" s="95" t="s">
        <v>13</v>
      </c>
      <c r="B206" s="886" t="s">
        <v>213</v>
      </c>
      <c r="C206" s="887"/>
      <c r="D206" s="887"/>
      <c r="E206" s="887"/>
      <c r="F206" s="888"/>
      <c r="G206" s="66">
        <v>3</v>
      </c>
      <c r="H206" s="67" t="s">
        <v>60</v>
      </c>
      <c r="I206" s="68">
        <v>250000</v>
      </c>
      <c r="J206" s="68">
        <f t="shared" si="0"/>
        <v>750000</v>
      </c>
      <c r="K206" s="69" t="s">
        <v>30</v>
      </c>
      <c r="L206" s="101"/>
    </row>
    <row r="207" spans="1:12">
      <c r="A207" s="95" t="s">
        <v>13</v>
      </c>
      <c r="B207" s="886" t="s">
        <v>224</v>
      </c>
      <c r="C207" s="887"/>
      <c r="D207" s="887"/>
      <c r="E207" s="887"/>
      <c r="F207" s="888"/>
      <c r="G207" s="66">
        <v>300</v>
      </c>
      <c r="H207" s="67" t="s">
        <v>225</v>
      </c>
      <c r="I207" s="68">
        <v>50000</v>
      </c>
      <c r="J207" s="68">
        <f t="shared" si="0"/>
        <v>15000000</v>
      </c>
      <c r="K207" s="69" t="s">
        <v>30</v>
      </c>
      <c r="L207" s="101"/>
    </row>
    <row r="208" spans="1:12">
      <c r="A208" s="95" t="s">
        <v>13</v>
      </c>
      <c r="B208" s="886" t="s">
        <v>163</v>
      </c>
      <c r="C208" s="887"/>
      <c r="D208" s="887"/>
      <c r="E208" s="887"/>
      <c r="F208" s="888"/>
      <c r="G208" s="66">
        <v>3</v>
      </c>
      <c r="H208" s="67" t="s">
        <v>60</v>
      </c>
      <c r="I208" s="68">
        <v>300000</v>
      </c>
      <c r="J208" s="68">
        <f t="shared" si="0"/>
        <v>900000</v>
      </c>
      <c r="K208" s="69" t="s">
        <v>30</v>
      </c>
      <c r="L208" s="101"/>
    </row>
    <row r="209" spans="1:12">
      <c r="A209" s="95" t="s">
        <v>13</v>
      </c>
      <c r="B209" s="886" t="s">
        <v>216</v>
      </c>
      <c r="C209" s="887"/>
      <c r="D209" s="887"/>
      <c r="E209" s="887"/>
      <c r="F209" s="888"/>
      <c r="G209" s="66">
        <v>3</v>
      </c>
      <c r="H209" s="67" t="s">
        <v>60</v>
      </c>
      <c r="I209" s="68">
        <v>300000</v>
      </c>
      <c r="J209" s="68">
        <f t="shared" si="0"/>
        <v>900000</v>
      </c>
      <c r="K209" s="69" t="s">
        <v>30</v>
      </c>
      <c r="L209" s="101"/>
    </row>
    <row r="210" spans="1:12">
      <c r="A210" s="88" t="s">
        <v>102</v>
      </c>
      <c r="B210" s="907" t="s">
        <v>103</v>
      </c>
      <c r="C210" s="908"/>
      <c r="D210" s="908"/>
      <c r="E210" s="908"/>
      <c r="F210" s="909"/>
      <c r="G210" s="89"/>
      <c r="H210" s="91" t="s">
        <v>13</v>
      </c>
      <c r="I210" s="92"/>
      <c r="J210" s="92">
        <f>SUM(J211:J213)</f>
        <v>171600000</v>
      </c>
      <c r="K210" s="93"/>
      <c r="L210" s="94" t="s">
        <v>27</v>
      </c>
    </row>
    <row r="211" spans="1:12">
      <c r="A211" s="192" t="s">
        <v>13</v>
      </c>
      <c r="B211" s="186" t="s">
        <v>217</v>
      </c>
      <c r="C211" s="937" t="s">
        <v>226</v>
      </c>
      <c r="D211" s="937"/>
      <c r="E211" s="937"/>
      <c r="F211" s="938"/>
      <c r="G211" s="187">
        <v>300</v>
      </c>
      <c r="H211" s="188" t="s">
        <v>105</v>
      </c>
      <c r="I211" s="189">
        <v>550000</v>
      </c>
      <c r="J211" s="189">
        <f t="shared" si="0"/>
        <v>165000000</v>
      </c>
      <c r="K211" s="69" t="s">
        <v>30</v>
      </c>
      <c r="L211" s="101"/>
    </row>
    <row r="212" spans="1:12">
      <c r="A212" s="192" t="s">
        <v>13</v>
      </c>
      <c r="B212" s="186" t="s">
        <v>219</v>
      </c>
      <c r="C212" s="937" t="s">
        <v>227</v>
      </c>
      <c r="D212" s="937"/>
      <c r="E212" s="937"/>
      <c r="F212" s="938"/>
      <c r="G212" s="187">
        <v>6</v>
      </c>
      <c r="H212" s="188" t="s">
        <v>105</v>
      </c>
      <c r="I212" s="189">
        <v>550000</v>
      </c>
      <c r="J212" s="189">
        <f t="shared" si="0"/>
        <v>3300000</v>
      </c>
      <c r="K212" s="69" t="s">
        <v>30</v>
      </c>
      <c r="L212" s="101"/>
    </row>
    <row r="213" spans="1:12">
      <c r="A213" s="192" t="s">
        <v>13</v>
      </c>
      <c r="B213" s="186" t="s">
        <v>217</v>
      </c>
      <c r="C213" s="937" t="s">
        <v>228</v>
      </c>
      <c r="D213" s="937"/>
      <c r="E213" s="937"/>
      <c r="F213" s="938"/>
      <c r="G213" s="187">
        <v>6</v>
      </c>
      <c r="H213" s="188" t="s">
        <v>105</v>
      </c>
      <c r="I213" s="189">
        <v>550000</v>
      </c>
      <c r="J213" s="189">
        <f t="shared" si="0"/>
        <v>3300000</v>
      </c>
      <c r="K213" s="69" t="s">
        <v>30</v>
      </c>
      <c r="L213" s="101"/>
    </row>
    <row r="214" spans="1:12">
      <c r="A214" s="88" t="s">
        <v>54</v>
      </c>
      <c r="B214" s="907" t="s">
        <v>55</v>
      </c>
      <c r="C214" s="908"/>
      <c r="D214" s="908"/>
      <c r="E214" s="908"/>
      <c r="F214" s="909"/>
      <c r="G214" s="89"/>
      <c r="H214" s="91" t="s">
        <v>13</v>
      </c>
      <c r="I214" s="92"/>
      <c r="J214" s="92">
        <f>SUM(J215:J216)</f>
        <v>17600000</v>
      </c>
      <c r="K214" s="93"/>
      <c r="L214" s="94" t="s">
        <v>27</v>
      </c>
    </row>
    <row r="215" spans="1:12">
      <c r="A215" s="95" t="s">
        <v>13</v>
      </c>
      <c r="B215" s="910" t="s">
        <v>56</v>
      </c>
      <c r="C215" s="911"/>
      <c r="D215" s="911"/>
      <c r="E215" s="911"/>
      <c r="F215" s="912"/>
      <c r="G215" s="96">
        <v>16</v>
      </c>
      <c r="H215" s="98" t="s">
        <v>57</v>
      </c>
      <c r="I215" s="99">
        <v>750000</v>
      </c>
      <c r="J215" s="99">
        <f t="shared" si="0"/>
        <v>12000000</v>
      </c>
      <c r="K215" s="100" t="s">
        <v>30</v>
      </c>
      <c r="L215" s="101"/>
    </row>
    <row r="216" spans="1:12">
      <c r="A216" s="95" t="s">
        <v>13</v>
      </c>
      <c r="B216" s="910" t="s">
        <v>167</v>
      </c>
      <c r="C216" s="911"/>
      <c r="D216" s="911"/>
      <c r="E216" s="911"/>
      <c r="F216" s="912"/>
      <c r="G216" s="96">
        <v>16</v>
      </c>
      <c r="H216" s="98" t="s">
        <v>57</v>
      </c>
      <c r="I216" s="99">
        <v>350000</v>
      </c>
      <c r="J216" s="99">
        <f t="shared" si="0"/>
        <v>5600000</v>
      </c>
      <c r="K216" s="100" t="s">
        <v>30</v>
      </c>
      <c r="L216" s="101"/>
    </row>
    <row r="217" spans="1:12">
      <c r="A217" s="88" t="s">
        <v>88</v>
      </c>
      <c r="B217" s="907" t="s">
        <v>89</v>
      </c>
      <c r="C217" s="908"/>
      <c r="D217" s="908"/>
      <c r="E217" s="908"/>
      <c r="F217" s="909"/>
      <c r="G217" s="89"/>
      <c r="H217" s="91" t="s">
        <v>13</v>
      </c>
      <c r="I217" s="92"/>
      <c r="J217" s="92">
        <f>SUM(J218:J219)</f>
        <v>90180000</v>
      </c>
      <c r="K217" s="93"/>
      <c r="L217" s="94" t="s">
        <v>27</v>
      </c>
    </row>
    <row r="218" spans="1:12">
      <c r="A218" s="95" t="s">
        <v>13</v>
      </c>
      <c r="B218" s="910" t="s">
        <v>229</v>
      </c>
      <c r="C218" s="911"/>
      <c r="D218" s="911"/>
      <c r="E218" s="911"/>
      <c r="F218" s="912"/>
      <c r="G218" s="96">
        <v>612</v>
      </c>
      <c r="H218" s="98" t="s">
        <v>105</v>
      </c>
      <c r="I218" s="99">
        <v>140000</v>
      </c>
      <c r="J218" s="99">
        <f t="shared" si="0"/>
        <v>85680000</v>
      </c>
      <c r="K218" s="100" t="s">
        <v>30</v>
      </c>
      <c r="L218" s="101"/>
    </row>
    <row r="219" spans="1:12">
      <c r="A219" s="95" t="s">
        <v>13</v>
      </c>
      <c r="B219" s="910" t="s">
        <v>155</v>
      </c>
      <c r="C219" s="911"/>
      <c r="D219" s="911"/>
      <c r="E219" s="911"/>
      <c r="F219" s="912"/>
      <c r="G219" s="96">
        <v>3</v>
      </c>
      <c r="H219" s="98" t="s">
        <v>60</v>
      </c>
      <c r="I219" s="99">
        <v>1500000</v>
      </c>
      <c r="J219" s="99">
        <f t="shared" si="0"/>
        <v>4500000</v>
      </c>
      <c r="K219" s="100" t="s">
        <v>30</v>
      </c>
      <c r="L219" s="101"/>
    </row>
    <row r="220" spans="1:12">
      <c r="A220" s="156" t="s">
        <v>66</v>
      </c>
      <c r="B220" s="922" t="s">
        <v>230</v>
      </c>
      <c r="C220" s="923"/>
      <c r="D220" s="923"/>
      <c r="E220" s="923"/>
      <c r="F220" s="924"/>
      <c r="G220" s="157"/>
      <c r="H220" s="158" t="s">
        <v>13</v>
      </c>
      <c r="I220" s="159"/>
      <c r="J220" s="183">
        <f>J221+J228+J233+J235+J238</f>
        <v>80000000</v>
      </c>
      <c r="K220" s="184"/>
      <c r="L220" s="120"/>
    </row>
    <row r="221" spans="1:12">
      <c r="A221" s="109" t="s">
        <v>35</v>
      </c>
      <c r="B221" s="916" t="s">
        <v>36</v>
      </c>
      <c r="C221" s="917"/>
      <c r="D221" s="917"/>
      <c r="E221" s="917"/>
      <c r="F221" s="918"/>
      <c r="G221" s="110"/>
      <c r="H221" s="111" t="s">
        <v>13</v>
      </c>
      <c r="I221" s="112"/>
      <c r="J221" s="112">
        <f>SUM(J222:J227)</f>
        <v>26600000</v>
      </c>
      <c r="K221" s="113"/>
      <c r="L221" s="114" t="s">
        <v>27</v>
      </c>
    </row>
    <row r="222" spans="1:12">
      <c r="A222" s="115" t="s">
        <v>13</v>
      </c>
      <c r="B222" s="886" t="s">
        <v>157</v>
      </c>
      <c r="C222" s="887"/>
      <c r="D222" s="887"/>
      <c r="E222" s="887"/>
      <c r="F222" s="888"/>
      <c r="G222" s="66">
        <v>4</v>
      </c>
      <c r="H222" s="67" t="s">
        <v>60</v>
      </c>
      <c r="I222" s="68">
        <v>500000</v>
      </c>
      <c r="J222" s="68">
        <f t="shared" si="0"/>
        <v>2000000</v>
      </c>
      <c r="K222" s="69" t="s">
        <v>30</v>
      </c>
      <c r="L222" s="120"/>
    </row>
    <row r="223" spans="1:12">
      <c r="A223" s="115" t="s">
        <v>13</v>
      </c>
      <c r="B223" s="886" t="s">
        <v>231</v>
      </c>
      <c r="C223" s="887"/>
      <c r="D223" s="887"/>
      <c r="E223" s="887"/>
      <c r="F223" s="888"/>
      <c r="G223" s="66">
        <v>4</v>
      </c>
      <c r="H223" s="67" t="s">
        <v>60</v>
      </c>
      <c r="I223" s="68">
        <v>300000</v>
      </c>
      <c r="J223" s="68">
        <f t="shared" si="0"/>
        <v>1200000</v>
      </c>
      <c r="K223" s="69" t="s">
        <v>30</v>
      </c>
      <c r="L223" s="120"/>
    </row>
    <row r="224" spans="1:12">
      <c r="A224" s="115" t="s">
        <v>13</v>
      </c>
      <c r="B224" s="886" t="s">
        <v>232</v>
      </c>
      <c r="C224" s="887"/>
      <c r="D224" s="887"/>
      <c r="E224" s="887"/>
      <c r="F224" s="888"/>
      <c r="G224" s="66">
        <v>4</v>
      </c>
      <c r="H224" s="67" t="s">
        <v>60</v>
      </c>
      <c r="I224" s="68">
        <v>1000000</v>
      </c>
      <c r="J224" s="68">
        <f t="shared" si="0"/>
        <v>4000000</v>
      </c>
      <c r="K224" s="69" t="s">
        <v>30</v>
      </c>
      <c r="L224" s="120"/>
    </row>
    <row r="225" spans="1:12">
      <c r="A225" s="115" t="s">
        <v>13</v>
      </c>
      <c r="B225" s="886" t="s">
        <v>233</v>
      </c>
      <c r="C225" s="887"/>
      <c r="D225" s="887"/>
      <c r="E225" s="887"/>
      <c r="F225" s="888"/>
      <c r="G225" s="66">
        <v>4</v>
      </c>
      <c r="H225" s="67" t="s">
        <v>60</v>
      </c>
      <c r="I225" s="68">
        <v>350000</v>
      </c>
      <c r="J225" s="68">
        <f t="shared" si="0"/>
        <v>1400000</v>
      </c>
      <c r="K225" s="69" t="s">
        <v>30</v>
      </c>
      <c r="L225" s="120"/>
    </row>
    <row r="226" spans="1:12">
      <c r="A226" s="115" t="s">
        <v>13</v>
      </c>
      <c r="B226" s="886" t="s">
        <v>234</v>
      </c>
      <c r="C226" s="887"/>
      <c r="D226" s="887"/>
      <c r="E226" s="887"/>
      <c r="F226" s="888"/>
      <c r="G226" s="66">
        <v>400</v>
      </c>
      <c r="H226" s="67" t="s">
        <v>100</v>
      </c>
      <c r="I226" s="68">
        <v>25000</v>
      </c>
      <c r="J226" s="68">
        <f t="shared" si="0"/>
        <v>10000000</v>
      </c>
      <c r="K226" s="69" t="s">
        <v>30</v>
      </c>
      <c r="L226" s="120"/>
    </row>
    <row r="227" spans="1:12">
      <c r="A227" s="115" t="s">
        <v>13</v>
      </c>
      <c r="B227" s="886" t="s">
        <v>235</v>
      </c>
      <c r="C227" s="887"/>
      <c r="D227" s="887"/>
      <c r="E227" s="887"/>
      <c r="F227" s="888"/>
      <c r="G227" s="66">
        <v>4</v>
      </c>
      <c r="H227" s="67" t="s">
        <v>60</v>
      </c>
      <c r="I227" s="68">
        <v>2000000</v>
      </c>
      <c r="J227" s="68">
        <f t="shared" si="0"/>
        <v>8000000</v>
      </c>
      <c r="K227" s="69" t="s">
        <v>30</v>
      </c>
      <c r="L227" s="120"/>
    </row>
    <row r="228" spans="1:12">
      <c r="A228" s="109" t="s">
        <v>51</v>
      </c>
      <c r="B228" s="916" t="s">
        <v>52</v>
      </c>
      <c r="C228" s="917"/>
      <c r="D228" s="917"/>
      <c r="E228" s="917"/>
      <c r="F228" s="918"/>
      <c r="G228" s="110"/>
      <c r="H228" s="111" t="s">
        <v>13</v>
      </c>
      <c r="I228" s="112"/>
      <c r="J228" s="112">
        <f>SUM(J229:J232)</f>
        <v>12200000</v>
      </c>
      <c r="K228" s="113"/>
      <c r="L228" s="114" t="s">
        <v>27</v>
      </c>
    </row>
    <row r="229" spans="1:12">
      <c r="A229" s="115" t="s">
        <v>13</v>
      </c>
      <c r="B229" s="919" t="s">
        <v>236</v>
      </c>
      <c r="C229" s="920"/>
      <c r="D229" s="920"/>
      <c r="E229" s="920"/>
      <c r="F229" s="921"/>
      <c r="G229" s="116">
        <v>4</v>
      </c>
      <c r="H229" s="117" t="s">
        <v>170</v>
      </c>
      <c r="I229" s="118">
        <v>450000</v>
      </c>
      <c r="J229" s="118">
        <f t="shared" si="0"/>
        <v>1800000</v>
      </c>
      <c r="K229" s="119" t="s">
        <v>30</v>
      </c>
      <c r="L229" s="120"/>
    </row>
    <row r="230" spans="1:12">
      <c r="A230" s="115" t="s">
        <v>13</v>
      </c>
      <c r="B230" s="919" t="s">
        <v>237</v>
      </c>
      <c r="C230" s="920"/>
      <c r="D230" s="920"/>
      <c r="E230" s="920"/>
      <c r="F230" s="921"/>
      <c r="G230" s="116">
        <v>8</v>
      </c>
      <c r="H230" s="117" t="s">
        <v>170</v>
      </c>
      <c r="I230" s="118">
        <v>400000</v>
      </c>
      <c r="J230" s="118">
        <f t="shared" si="0"/>
        <v>3200000</v>
      </c>
      <c r="K230" s="119" t="s">
        <v>30</v>
      </c>
      <c r="L230" s="120"/>
    </row>
    <row r="231" spans="1:12">
      <c r="A231" s="115" t="s">
        <v>13</v>
      </c>
      <c r="B231" s="919" t="s">
        <v>238</v>
      </c>
      <c r="C231" s="920"/>
      <c r="D231" s="920"/>
      <c r="E231" s="920"/>
      <c r="F231" s="921"/>
      <c r="G231" s="116">
        <v>4</v>
      </c>
      <c r="H231" s="117" t="s">
        <v>170</v>
      </c>
      <c r="I231" s="118">
        <v>300000</v>
      </c>
      <c r="J231" s="118">
        <f t="shared" si="0"/>
        <v>1200000</v>
      </c>
      <c r="K231" s="119" t="s">
        <v>30</v>
      </c>
      <c r="L231" s="120"/>
    </row>
    <row r="232" spans="1:12">
      <c r="A232" s="115" t="s">
        <v>13</v>
      </c>
      <c r="B232" s="919" t="s">
        <v>239</v>
      </c>
      <c r="C232" s="920"/>
      <c r="D232" s="920"/>
      <c r="E232" s="920"/>
      <c r="F232" s="921"/>
      <c r="G232" s="116">
        <v>20</v>
      </c>
      <c r="H232" s="117" t="s">
        <v>170</v>
      </c>
      <c r="I232" s="118">
        <v>300000</v>
      </c>
      <c r="J232" s="118">
        <f t="shared" si="0"/>
        <v>6000000</v>
      </c>
      <c r="K232" s="119" t="s">
        <v>30</v>
      </c>
      <c r="L232" s="120"/>
    </row>
    <row r="233" spans="1:12">
      <c r="A233" s="109" t="s">
        <v>240</v>
      </c>
      <c r="B233" s="916" t="s">
        <v>241</v>
      </c>
      <c r="C233" s="917"/>
      <c r="D233" s="917"/>
      <c r="E233" s="917"/>
      <c r="F233" s="918"/>
      <c r="G233" s="110"/>
      <c r="H233" s="111" t="s">
        <v>13</v>
      </c>
      <c r="I233" s="112"/>
      <c r="J233" s="112">
        <f>J234</f>
        <v>8000000</v>
      </c>
      <c r="K233" s="113"/>
      <c r="L233" s="114" t="s">
        <v>27</v>
      </c>
    </row>
    <row r="234" spans="1:12">
      <c r="A234" s="115" t="s">
        <v>13</v>
      </c>
      <c r="B234" s="886" t="s">
        <v>242</v>
      </c>
      <c r="C234" s="887"/>
      <c r="D234" s="887"/>
      <c r="E234" s="887"/>
      <c r="F234" s="888"/>
      <c r="G234" s="66">
        <v>4</v>
      </c>
      <c r="H234" s="67" t="s">
        <v>60</v>
      </c>
      <c r="I234" s="68">
        <v>2000000</v>
      </c>
      <c r="J234" s="68">
        <f t="shared" si="0"/>
        <v>8000000</v>
      </c>
      <c r="K234" s="119" t="s">
        <v>30</v>
      </c>
      <c r="L234" s="120"/>
    </row>
    <row r="235" spans="1:12">
      <c r="A235" s="109" t="s">
        <v>54</v>
      </c>
      <c r="B235" s="916" t="s">
        <v>55</v>
      </c>
      <c r="C235" s="917"/>
      <c r="D235" s="917"/>
      <c r="E235" s="917"/>
      <c r="F235" s="918"/>
      <c r="G235" s="110"/>
      <c r="H235" s="111" t="s">
        <v>13</v>
      </c>
      <c r="I235" s="112"/>
      <c r="J235" s="112">
        <f>SUM(J236:J237)</f>
        <v>17200000</v>
      </c>
      <c r="K235" s="113"/>
      <c r="L235" s="114" t="s">
        <v>27</v>
      </c>
    </row>
    <row r="236" spans="1:12">
      <c r="A236" s="115" t="s">
        <v>13</v>
      </c>
      <c r="B236" s="919" t="s">
        <v>56</v>
      </c>
      <c r="C236" s="920"/>
      <c r="D236" s="920"/>
      <c r="E236" s="920"/>
      <c r="F236" s="921"/>
      <c r="G236" s="116">
        <v>4</v>
      </c>
      <c r="H236" s="117" t="s">
        <v>60</v>
      </c>
      <c r="I236" s="118">
        <v>3500000</v>
      </c>
      <c r="J236" s="118">
        <f t="shared" si="0"/>
        <v>14000000</v>
      </c>
      <c r="K236" s="119" t="s">
        <v>30</v>
      </c>
      <c r="L236" s="120"/>
    </row>
    <row r="237" spans="1:12">
      <c r="A237" s="115" t="s">
        <v>13</v>
      </c>
      <c r="B237" s="919" t="s">
        <v>167</v>
      </c>
      <c r="C237" s="920"/>
      <c r="D237" s="920"/>
      <c r="E237" s="920"/>
      <c r="F237" s="921"/>
      <c r="G237" s="116">
        <v>4</v>
      </c>
      <c r="H237" s="117" t="s">
        <v>60</v>
      </c>
      <c r="I237" s="118">
        <v>800000</v>
      </c>
      <c r="J237" s="118">
        <f t="shared" si="0"/>
        <v>3200000</v>
      </c>
      <c r="K237" s="119" t="s">
        <v>30</v>
      </c>
      <c r="L237" s="120"/>
    </row>
    <row r="238" spans="1:12">
      <c r="A238" s="109" t="s">
        <v>88</v>
      </c>
      <c r="B238" s="916" t="s">
        <v>89</v>
      </c>
      <c r="C238" s="917"/>
      <c r="D238" s="917"/>
      <c r="E238" s="917"/>
      <c r="F238" s="918"/>
      <c r="G238" s="110"/>
      <c r="H238" s="111" t="s">
        <v>13</v>
      </c>
      <c r="I238" s="112"/>
      <c r="J238" s="112">
        <f>SUM(J239:J240)</f>
        <v>16000000</v>
      </c>
      <c r="K238" s="113"/>
      <c r="L238" s="114" t="s">
        <v>27</v>
      </c>
    </row>
    <row r="239" spans="1:12">
      <c r="A239" s="115" t="s">
        <v>13</v>
      </c>
      <c r="B239" s="919" t="s">
        <v>243</v>
      </c>
      <c r="C239" s="920"/>
      <c r="D239" s="920"/>
      <c r="E239" s="920"/>
      <c r="F239" s="921"/>
      <c r="G239" s="116">
        <v>4</v>
      </c>
      <c r="H239" s="117" t="s">
        <v>60</v>
      </c>
      <c r="I239" s="118">
        <v>1000000</v>
      </c>
      <c r="J239" s="118">
        <f t="shared" si="0"/>
        <v>4000000</v>
      </c>
      <c r="K239" s="119" t="s">
        <v>30</v>
      </c>
      <c r="L239" s="120"/>
    </row>
    <row r="240" spans="1:12">
      <c r="A240" s="115" t="s">
        <v>13</v>
      </c>
      <c r="B240" s="919" t="s">
        <v>244</v>
      </c>
      <c r="C240" s="920"/>
      <c r="D240" s="920"/>
      <c r="E240" s="920"/>
      <c r="F240" s="921"/>
      <c r="G240" s="116">
        <v>4</v>
      </c>
      <c r="H240" s="117" t="s">
        <v>60</v>
      </c>
      <c r="I240" s="118">
        <v>3000000</v>
      </c>
      <c r="J240" s="118">
        <f t="shared" si="0"/>
        <v>12000000</v>
      </c>
      <c r="K240" s="119" t="s">
        <v>30</v>
      </c>
      <c r="L240" s="120"/>
    </row>
    <row r="241" spans="1:12">
      <c r="A241" s="193" t="s">
        <v>106</v>
      </c>
      <c r="B241" s="934" t="s">
        <v>245</v>
      </c>
      <c r="C241" s="935"/>
      <c r="D241" s="935"/>
      <c r="E241" s="935"/>
      <c r="F241" s="936"/>
      <c r="G241" s="122"/>
      <c r="H241" s="123" t="s">
        <v>13</v>
      </c>
      <c r="I241" s="124"/>
      <c r="J241" s="194">
        <f>J242+J248+J250+J253</f>
        <v>405335000</v>
      </c>
      <c r="K241" s="195"/>
      <c r="L241" s="101"/>
    </row>
    <row r="242" spans="1:12">
      <c r="A242" s="88" t="s">
        <v>35</v>
      </c>
      <c r="B242" s="907" t="s">
        <v>36</v>
      </c>
      <c r="C242" s="908"/>
      <c r="D242" s="908"/>
      <c r="E242" s="908"/>
      <c r="F242" s="909"/>
      <c r="G242" s="89"/>
      <c r="H242" s="91" t="s">
        <v>13</v>
      </c>
      <c r="I242" s="92"/>
      <c r="J242" s="92">
        <f>SUM(J243:J247)</f>
        <v>94250000</v>
      </c>
      <c r="K242" s="93"/>
      <c r="L242" s="94" t="s">
        <v>27</v>
      </c>
    </row>
    <row r="243" spans="1:12">
      <c r="A243" s="95" t="s">
        <v>13</v>
      </c>
      <c r="B243" s="886" t="s">
        <v>97</v>
      </c>
      <c r="C243" s="887"/>
      <c r="D243" s="887"/>
      <c r="E243" s="887"/>
      <c r="F243" s="888"/>
      <c r="G243" s="66">
        <v>1</v>
      </c>
      <c r="H243" s="67" t="s">
        <v>60</v>
      </c>
      <c r="I243" s="68">
        <v>500000</v>
      </c>
      <c r="J243" s="68">
        <f t="shared" si="0"/>
        <v>500000</v>
      </c>
      <c r="K243" s="100" t="s">
        <v>30</v>
      </c>
      <c r="L243" s="101"/>
    </row>
    <row r="244" spans="1:12">
      <c r="A244" s="95" t="s">
        <v>13</v>
      </c>
      <c r="B244" s="886" t="s">
        <v>246</v>
      </c>
      <c r="C244" s="887"/>
      <c r="D244" s="887"/>
      <c r="E244" s="887"/>
      <c r="F244" s="888"/>
      <c r="G244" s="66">
        <v>1</v>
      </c>
      <c r="H244" s="67" t="s">
        <v>60</v>
      </c>
      <c r="I244" s="68">
        <v>90000000</v>
      </c>
      <c r="J244" s="68">
        <f t="shared" si="0"/>
        <v>90000000</v>
      </c>
      <c r="K244" s="100" t="s">
        <v>30</v>
      </c>
      <c r="L244" s="101"/>
    </row>
    <row r="245" spans="1:12">
      <c r="A245" s="95" t="s">
        <v>13</v>
      </c>
      <c r="B245" s="886" t="s">
        <v>163</v>
      </c>
      <c r="C245" s="887"/>
      <c r="D245" s="887"/>
      <c r="E245" s="887"/>
      <c r="F245" s="888"/>
      <c r="G245" s="66">
        <v>1</v>
      </c>
      <c r="H245" s="67" t="s">
        <v>60</v>
      </c>
      <c r="I245" s="68">
        <v>750000</v>
      </c>
      <c r="J245" s="68">
        <f t="shared" si="0"/>
        <v>750000</v>
      </c>
      <c r="K245" s="100" t="s">
        <v>30</v>
      </c>
      <c r="L245" s="101"/>
    </row>
    <row r="246" spans="1:12">
      <c r="A246" s="95" t="s">
        <v>13</v>
      </c>
      <c r="B246" s="886" t="s">
        <v>247</v>
      </c>
      <c r="C246" s="887"/>
      <c r="D246" s="887"/>
      <c r="E246" s="887"/>
      <c r="F246" s="888"/>
      <c r="G246" s="66">
        <v>1</v>
      </c>
      <c r="H246" s="67" t="s">
        <v>60</v>
      </c>
      <c r="I246" s="68">
        <v>1000000</v>
      </c>
      <c r="J246" s="68">
        <f t="shared" si="0"/>
        <v>1000000</v>
      </c>
      <c r="K246" s="100" t="s">
        <v>30</v>
      </c>
      <c r="L246" s="101"/>
    </row>
    <row r="247" spans="1:12">
      <c r="A247" s="95" t="s">
        <v>13</v>
      </c>
      <c r="B247" s="886" t="s">
        <v>164</v>
      </c>
      <c r="C247" s="887"/>
      <c r="D247" s="887"/>
      <c r="E247" s="887"/>
      <c r="F247" s="888"/>
      <c r="G247" s="66">
        <v>1</v>
      </c>
      <c r="H247" s="67" t="s">
        <v>60</v>
      </c>
      <c r="I247" s="68">
        <v>2000000</v>
      </c>
      <c r="J247" s="68">
        <f t="shared" si="0"/>
        <v>2000000</v>
      </c>
      <c r="K247" s="100" t="s">
        <v>30</v>
      </c>
      <c r="L247" s="101"/>
    </row>
    <row r="248" spans="1:12">
      <c r="A248" s="88" t="s">
        <v>102</v>
      </c>
      <c r="B248" s="907" t="s">
        <v>103</v>
      </c>
      <c r="C248" s="908"/>
      <c r="D248" s="908"/>
      <c r="E248" s="908"/>
      <c r="F248" s="909"/>
      <c r="G248" s="89"/>
      <c r="H248" s="91" t="s">
        <v>13</v>
      </c>
      <c r="I248" s="92"/>
      <c r="J248" s="92">
        <f>J249</f>
        <v>182000000</v>
      </c>
      <c r="K248" s="93"/>
      <c r="L248" s="94" t="s">
        <v>27</v>
      </c>
    </row>
    <row r="249" spans="1:12">
      <c r="A249" s="95" t="s">
        <v>13</v>
      </c>
      <c r="B249" s="886" t="s">
        <v>248</v>
      </c>
      <c r="C249" s="887"/>
      <c r="D249" s="887"/>
      <c r="E249" s="887"/>
      <c r="F249" s="888"/>
      <c r="G249" s="66">
        <v>280</v>
      </c>
      <c r="H249" s="67" t="s">
        <v>105</v>
      </c>
      <c r="I249" s="68">
        <v>650000</v>
      </c>
      <c r="J249" s="68">
        <f t="shared" si="0"/>
        <v>182000000</v>
      </c>
      <c r="K249" s="100" t="s">
        <v>30</v>
      </c>
      <c r="L249" s="101"/>
    </row>
    <row r="250" spans="1:12">
      <c r="A250" s="88" t="s">
        <v>54</v>
      </c>
      <c r="B250" s="907" t="s">
        <v>55</v>
      </c>
      <c r="C250" s="908"/>
      <c r="D250" s="908"/>
      <c r="E250" s="908"/>
      <c r="F250" s="909"/>
      <c r="G250" s="89"/>
      <c r="H250" s="91" t="s">
        <v>13</v>
      </c>
      <c r="I250" s="92"/>
      <c r="J250" s="92">
        <f>SUM(J251:J252)</f>
        <v>45000000</v>
      </c>
      <c r="K250" s="93"/>
      <c r="L250" s="94" t="s">
        <v>27</v>
      </c>
    </row>
    <row r="251" spans="1:12">
      <c r="A251" s="95" t="s">
        <v>13</v>
      </c>
      <c r="B251" s="910" t="s">
        <v>56</v>
      </c>
      <c r="C251" s="911"/>
      <c r="D251" s="911"/>
      <c r="E251" s="911"/>
      <c r="F251" s="912"/>
      <c r="G251" s="96">
        <v>30</v>
      </c>
      <c r="H251" s="98" t="s">
        <v>57</v>
      </c>
      <c r="I251" s="99">
        <v>900000</v>
      </c>
      <c r="J251" s="99">
        <f t="shared" si="0"/>
        <v>27000000</v>
      </c>
      <c r="K251" s="100" t="s">
        <v>30</v>
      </c>
      <c r="L251" s="101"/>
    </row>
    <row r="252" spans="1:12">
      <c r="A252" s="95" t="s">
        <v>13</v>
      </c>
      <c r="B252" s="910" t="s">
        <v>167</v>
      </c>
      <c r="C252" s="911"/>
      <c r="D252" s="911"/>
      <c r="E252" s="911"/>
      <c r="F252" s="912"/>
      <c r="G252" s="96">
        <v>30</v>
      </c>
      <c r="H252" s="98" t="s">
        <v>57</v>
      </c>
      <c r="I252" s="99">
        <v>600000</v>
      </c>
      <c r="J252" s="99">
        <f t="shared" si="0"/>
        <v>18000000</v>
      </c>
      <c r="K252" s="100" t="s">
        <v>30</v>
      </c>
      <c r="L252" s="101"/>
    </row>
    <row r="253" spans="1:12">
      <c r="A253" s="88" t="s">
        <v>88</v>
      </c>
      <c r="B253" s="907" t="s">
        <v>89</v>
      </c>
      <c r="C253" s="908"/>
      <c r="D253" s="908"/>
      <c r="E253" s="908"/>
      <c r="F253" s="909"/>
      <c r="G253" s="89"/>
      <c r="H253" s="91" t="s">
        <v>13</v>
      </c>
      <c r="I253" s="92"/>
      <c r="J253" s="92">
        <f>SUM(J254:J257)</f>
        <v>84085000</v>
      </c>
      <c r="K253" s="93"/>
      <c r="L253" s="94" t="s">
        <v>27</v>
      </c>
    </row>
    <row r="254" spans="1:12">
      <c r="A254" s="95" t="s">
        <v>13</v>
      </c>
      <c r="B254" s="910" t="s">
        <v>249</v>
      </c>
      <c r="C254" s="911"/>
      <c r="D254" s="911"/>
      <c r="E254" s="911"/>
      <c r="F254" s="912"/>
      <c r="G254" s="96">
        <v>360</v>
      </c>
      <c r="H254" s="98" t="s">
        <v>105</v>
      </c>
      <c r="I254" s="99">
        <v>140000</v>
      </c>
      <c r="J254" s="99">
        <f t="shared" si="0"/>
        <v>50400000</v>
      </c>
      <c r="K254" s="100" t="s">
        <v>30</v>
      </c>
      <c r="L254" s="101"/>
    </row>
    <row r="255" spans="1:12">
      <c r="A255" s="95" t="s">
        <v>13</v>
      </c>
      <c r="B255" s="910" t="s">
        <v>244</v>
      </c>
      <c r="C255" s="911"/>
      <c r="D255" s="911"/>
      <c r="E255" s="911"/>
      <c r="F255" s="912"/>
      <c r="G255" s="96">
        <v>1</v>
      </c>
      <c r="H255" s="98" t="s">
        <v>60</v>
      </c>
      <c r="I255" s="99">
        <v>13000000</v>
      </c>
      <c r="J255" s="99">
        <f t="shared" si="0"/>
        <v>13000000</v>
      </c>
      <c r="K255" s="100" t="s">
        <v>30</v>
      </c>
      <c r="L255" s="101"/>
    </row>
    <row r="256" spans="1:12">
      <c r="A256" s="95" t="s">
        <v>13</v>
      </c>
      <c r="B256" s="910" t="s">
        <v>155</v>
      </c>
      <c r="C256" s="911"/>
      <c r="D256" s="911"/>
      <c r="E256" s="911"/>
      <c r="F256" s="912"/>
      <c r="G256" s="96">
        <v>1</v>
      </c>
      <c r="H256" s="98" t="s">
        <v>60</v>
      </c>
      <c r="I256" s="99">
        <v>3000000</v>
      </c>
      <c r="J256" s="99">
        <f t="shared" si="0"/>
        <v>3000000</v>
      </c>
      <c r="K256" s="100" t="s">
        <v>30</v>
      </c>
      <c r="L256" s="101"/>
    </row>
    <row r="257" spans="1:12">
      <c r="A257" s="95" t="s">
        <v>13</v>
      </c>
      <c r="B257" s="910" t="s">
        <v>250</v>
      </c>
      <c r="C257" s="911"/>
      <c r="D257" s="911"/>
      <c r="E257" s="911"/>
      <c r="F257" s="912"/>
      <c r="G257" s="96">
        <v>131</v>
      </c>
      <c r="H257" s="98" t="s">
        <v>251</v>
      </c>
      <c r="I257" s="99">
        <v>135000</v>
      </c>
      <c r="J257" s="99">
        <f t="shared" si="0"/>
        <v>17685000</v>
      </c>
      <c r="K257" s="100" t="s">
        <v>30</v>
      </c>
      <c r="L257" s="101"/>
    </row>
    <row r="258" spans="1:12">
      <c r="A258" s="156" t="s">
        <v>180</v>
      </c>
      <c r="B258" s="922" t="s">
        <v>252</v>
      </c>
      <c r="C258" s="923"/>
      <c r="D258" s="923"/>
      <c r="E258" s="923"/>
      <c r="F258" s="924"/>
      <c r="G258" s="157"/>
      <c r="H258" s="158" t="s">
        <v>13</v>
      </c>
      <c r="I258" s="159"/>
      <c r="J258" s="183">
        <f>J259+J264+J266+J269</f>
        <v>159025000</v>
      </c>
      <c r="K258" s="184"/>
      <c r="L258" s="120"/>
    </row>
    <row r="259" spans="1:12">
      <c r="A259" s="109" t="s">
        <v>35</v>
      </c>
      <c r="B259" s="916" t="s">
        <v>36</v>
      </c>
      <c r="C259" s="917"/>
      <c r="D259" s="917"/>
      <c r="E259" s="917"/>
      <c r="F259" s="918"/>
      <c r="G259" s="110"/>
      <c r="H259" s="111" t="s">
        <v>13</v>
      </c>
      <c r="I259" s="112"/>
      <c r="J259" s="112">
        <f>SUM(J260:J263)</f>
        <v>13250000</v>
      </c>
      <c r="K259" s="113"/>
      <c r="L259" s="114" t="s">
        <v>27</v>
      </c>
    </row>
    <row r="260" spans="1:12">
      <c r="A260" s="115" t="s">
        <v>13</v>
      </c>
      <c r="B260" s="886" t="s">
        <v>157</v>
      </c>
      <c r="C260" s="887"/>
      <c r="D260" s="887"/>
      <c r="E260" s="887"/>
      <c r="F260" s="888"/>
      <c r="G260" s="66">
        <v>1</v>
      </c>
      <c r="H260" s="67" t="s">
        <v>60</v>
      </c>
      <c r="I260" s="68">
        <v>10000000</v>
      </c>
      <c r="J260" s="68">
        <f t="shared" si="0"/>
        <v>10000000</v>
      </c>
      <c r="K260" s="119" t="s">
        <v>30</v>
      </c>
      <c r="L260" s="120"/>
    </row>
    <row r="261" spans="1:12">
      <c r="A261" s="115" t="s">
        <v>13</v>
      </c>
      <c r="B261" s="886" t="s">
        <v>163</v>
      </c>
      <c r="C261" s="887"/>
      <c r="D261" s="887"/>
      <c r="E261" s="887"/>
      <c r="F261" s="888"/>
      <c r="G261" s="66">
        <v>1</v>
      </c>
      <c r="H261" s="67" t="s">
        <v>60</v>
      </c>
      <c r="I261" s="68">
        <v>750000</v>
      </c>
      <c r="J261" s="68">
        <f t="shared" si="0"/>
        <v>750000</v>
      </c>
      <c r="K261" s="119" t="s">
        <v>30</v>
      </c>
      <c r="L261" s="120"/>
    </row>
    <row r="262" spans="1:12">
      <c r="A262" s="115" t="s">
        <v>13</v>
      </c>
      <c r="B262" s="886" t="s">
        <v>247</v>
      </c>
      <c r="C262" s="887"/>
      <c r="D262" s="887"/>
      <c r="E262" s="887"/>
      <c r="F262" s="888"/>
      <c r="G262" s="66">
        <v>1</v>
      </c>
      <c r="H262" s="67" t="s">
        <v>60</v>
      </c>
      <c r="I262" s="68">
        <v>1000000</v>
      </c>
      <c r="J262" s="68">
        <f t="shared" si="0"/>
        <v>1000000</v>
      </c>
      <c r="K262" s="119" t="s">
        <v>30</v>
      </c>
      <c r="L262" s="120"/>
    </row>
    <row r="263" spans="1:12">
      <c r="A263" s="115" t="s">
        <v>13</v>
      </c>
      <c r="B263" s="886" t="s">
        <v>151</v>
      </c>
      <c r="C263" s="887"/>
      <c r="D263" s="887"/>
      <c r="E263" s="887"/>
      <c r="F263" s="888"/>
      <c r="G263" s="66">
        <v>1</v>
      </c>
      <c r="H263" s="67" t="s">
        <v>60</v>
      </c>
      <c r="I263" s="68">
        <v>1500000</v>
      </c>
      <c r="J263" s="68">
        <f t="shared" ref="J263:J311" si="1">G263*I263</f>
        <v>1500000</v>
      </c>
      <c r="K263" s="119" t="s">
        <v>30</v>
      </c>
      <c r="L263" s="120"/>
    </row>
    <row r="264" spans="1:12">
      <c r="A264" s="109" t="s">
        <v>102</v>
      </c>
      <c r="B264" s="916" t="s">
        <v>103</v>
      </c>
      <c r="C264" s="917"/>
      <c r="D264" s="917"/>
      <c r="E264" s="917"/>
      <c r="F264" s="918"/>
      <c r="G264" s="110"/>
      <c r="H264" s="111" t="s">
        <v>13</v>
      </c>
      <c r="I264" s="112"/>
      <c r="J264" s="112">
        <f>J265</f>
        <v>78000000</v>
      </c>
      <c r="K264" s="113"/>
      <c r="L264" s="114" t="s">
        <v>27</v>
      </c>
    </row>
    <row r="265" spans="1:12">
      <c r="A265" s="115" t="s">
        <v>13</v>
      </c>
      <c r="B265" s="886" t="s">
        <v>253</v>
      </c>
      <c r="C265" s="887"/>
      <c r="D265" s="887"/>
      <c r="E265" s="887"/>
      <c r="F265" s="888"/>
      <c r="G265" s="66">
        <v>120</v>
      </c>
      <c r="H265" s="67" t="s">
        <v>105</v>
      </c>
      <c r="I265" s="68">
        <v>650000</v>
      </c>
      <c r="J265" s="68">
        <f t="shared" si="1"/>
        <v>78000000</v>
      </c>
      <c r="K265" s="119" t="s">
        <v>30</v>
      </c>
      <c r="L265" s="120"/>
    </row>
    <row r="266" spans="1:12">
      <c r="A266" s="109" t="s">
        <v>54</v>
      </c>
      <c r="B266" s="916" t="s">
        <v>55</v>
      </c>
      <c r="C266" s="917"/>
      <c r="D266" s="917"/>
      <c r="E266" s="917"/>
      <c r="F266" s="918"/>
      <c r="G266" s="110"/>
      <c r="H266" s="111" t="s">
        <v>13</v>
      </c>
      <c r="I266" s="112"/>
      <c r="J266" s="112">
        <f>SUM(J267:J268)</f>
        <v>25500000</v>
      </c>
      <c r="K266" s="113"/>
      <c r="L266" s="114" t="s">
        <v>27</v>
      </c>
    </row>
    <row r="267" spans="1:12">
      <c r="A267" s="115" t="s">
        <v>13</v>
      </c>
      <c r="B267" s="919" t="s">
        <v>56</v>
      </c>
      <c r="C267" s="920"/>
      <c r="D267" s="920"/>
      <c r="E267" s="920"/>
      <c r="F267" s="921"/>
      <c r="G267" s="116">
        <v>17</v>
      </c>
      <c r="H267" s="117" t="s">
        <v>57</v>
      </c>
      <c r="I267" s="118">
        <v>900000</v>
      </c>
      <c r="J267" s="118">
        <f t="shared" si="1"/>
        <v>15300000</v>
      </c>
      <c r="K267" s="119" t="s">
        <v>30</v>
      </c>
      <c r="L267" s="120"/>
    </row>
    <row r="268" spans="1:12">
      <c r="A268" s="115" t="s">
        <v>13</v>
      </c>
      <c r="B268" s="919" t="s">
        <v>167</v>
      </c>
      <c r="C268" s="920"/>
      <c r="D268" s="920"/>
      <c r="E268" s="920"/>
      <c r="F268" s="921"/>
      <c r="G268" s="116">
        <v>17</v>
      </c>
      <c r="H268" s="117" t="s">
        <v>57</v>
      </c>
      <c r="I268" s="118">
        <v>600000</v>
      </c>
      <c r="J268" s="118">
        <f t="shared" si="1"/>
        <v>10200000</v>
      </c>
      <c r="K268" s="119" t="s">
        <v>30</v>
      </c>
      <c r="L268" s="120"/>
    </row>
    <row r="269" spans="1:12">
      <c r="A269" s="109" t="s">
        <v>88</v>
      </c>
      <c r="B269" s="916" t="s">
        <v>89</v>
      </c>
      <c r="C269" s="917"/>
      <c r="D269" s="917"/>
      <c r="E269" s="917"/>
      <c r="F269" s="918"/>
      <c r="G269" s="110"/>
      <c r="H269" s="111" t="s">
        <v>13</v>
      </c>
      <c r="I269" s="112"/>
      <c r="J269" s="112">
        <f>SUM(J270:J273)</f>
        <v>42275000</v>
      </c>
      <c r="K269" s="113"/>
      <c r="L269" s="114" t="s">
        <v>27</v>
      </c>
    </row>
    <row r="270" spans="1:12">
      <c r="A270" s="115" t="s">
        <v>13</v>
      </c>
      <c r="B270" s="919" t="s">
        <v>254</v>
      </c>
      <c r="C270" s="920"/>
      <c r="D270" s="920"/>
      <c r="E270" s="920"/>
      <c r="F270" s="921"/>
      <c r="G270" s="116">
        <v>150</v>
      </c>
      <c r="H270" s="117" t="s">
        <v>105</v>
      </c>
      <c r="I270" s="118">
        <v>140000</v>
      </c>
      <c r="J270" s="118">
        <f t="shared" si="1"/>
        <v>21000000</v>
      </c>
      <c r="K270" s="119" t="s">
        <v>30</v>
      </c>
      <c r="L270" s="120"/>
    </row>
    <row r="271" spans="1:12">
      <c r="A271" s="115" t="s">
        <v>13</v>
      </c>
      <c r="B271" s="919" t="s">
        <v>244</v>
      </c>
      <c r="C271" s="920"/>
      <c r="D271" s="920"/>
      <c r="E271" s="920"/>
      <c r="F271" s="921"/>
      <c r="G271" s="116">
        <v>1</v>
      </c>
      <c r="H271" s="117" t="s">
        <v>60</v>
      </c>
      <c r="I271" s="118">
        <v>11000000</v>
      </c>
      <c r="J271" s="118">
        <f t="shared" si="1"/>
        <v>11000000</v>
      </c>
      <c r="K271" s="119" t="s">
        <v>30</v>
      </c>
      <c r="L271" s="120"/>
    </row>
    <row r="272" spans="1:12">
      <c r="A272" s="115" t="s">
        <v>13</v>
      </c>
      <c r="B272" s="919" t="s">
        <v>155</v>
      </c>
      <c r="C272" s="920"/>
      <c r="D272" s="920"/>
      <c r="E272" s="920"/>
      <c r="F272" s="921"/>
      <c r="G272" s="116">
        <v>1</v>
      </c>
      <c r="H272" s="117" t="s">
        <v>60</v>
      </c>
      <c r="I272" s="118">
        <v>1500000</v>
      </c>
      <c r="J272" s="118">
        <f t="shared" si="1"/>
        <v>1500000</v>
      </c>
      <c r="K272" s="119" t="s">
        <v>30</v>
      </c>
      <c r="L272" s="120"/>
    </row>
    <row r="273" spans="1:12">
      <c r="A273" s="115" t="s">
        <v>13</v>
      </c>
      <c r="B273" s="919" t="s">
        <v>250</v>
      </c>
      <c r="C273" s="920"/>
      <c r="D273" s="920"/>
      <c r="E273" s="920"/>
      <c r="F273" s="921"/>
      <c r="G273" s="116">
        <v>65</v>
      </c>
      <c r="H273" s="117" t="s">
        <v>251</v>
      </c>
      <c r="I273" s="118">
        <v>135000</v>
      </c>
      <c r="J273" s="118">
        <f t="shared" si="1"/>
        <v>8775000</v>
      </c>
      <c r="K273" s="119" t="s">
        <v>30</v>
      </c>
      <c r="L273" s="120"/>
    </row>
    <row r="274" spans="1:12">
      <c r="A274" s="81" t="s">
        <v>255</v>
      </c>
      <c r="B274" s="913" t="s">
        <v>256</v>
      </c>
      <c r="C274" s="914"/>
      <c r="D274" s="914"/>
      <c r="E274" s="914"/>
      <c r="F274" s="915"/>
      <c r="G274" s="82"/>
      <c r="H274" s="84" t="s">
        <v>13</v>
      </c>
      <c r="I274" s="85"/>
      <c r="J274" s="190">
        <f>J275+J278</f>
        <v>51000000</v>
      </c>
      <c r="K274" s="191"/>
      <c r="L274" s="101"/>
    </row>
    <row r="275" spans="1:12">
      <c r="A275" s="88" t="s">
        <v>35</v>
      </c>
      <c r="B275" s="907" t="s">
        <v>36</v>
      </c>
      <c r="C275" s="908"/>
      <c r="D275" s="908"/>
      <c r="E275" s="908"/>
      <c r="F275" s="909"/>
      <c r="G275" s="89"/>
      <c r="H275" s="91" t="s">
        <v>13</v>
      </c>
      <c r="I275" s="92"/>
      <c r="J275" s="92">
        <f>SUM(J276:J277)</f>
        <v>6500000</v>
      </c>
      <c r="K275" s="93"/>
      <c r="L275" s="94" t="s">
        <v>27</v>
      </c>
    </row>
    <row r="276" spans="1:12">
      <c r="A276" s="95" t="s">
        <v>13</v>
      </c>
      <c r="B276" s="886" t="s">
        <v>97</v>
      </c>
      <c r="C276" s="887"/>
      <c r="D276" s="887"/>
      <c r="E276" s="887"/>
      <c r="F276" s="888"/>
      <c r="G276" s="66">
        <v>1</v>
      </c>
      <c r="H276" s="67" t="s">
        <v>29</v>
      </c>
      <c r="I276" s="68">
        <v>1500000</v>
      </c>
      <c r="J276" s="68">
        <f t="shared" si="1"/>
        <v>1500000</v>
      </c>
      <c r="K276" s="100" t="s">
        <v>30</v>
      </c>
      <c r="L276" s="101"/>
    </row>
    <row r="277" spans="1:12">
      <c r="A277" s="95" t="s">
        <v>13</v>
      </c>
      <c r="B277" s="886" t="s">
        <v>247</v>
      </c>
      <c r="C277" s="887"/>
      <c r="D277" s="887"/>
      <c r="E277" s="887"/>
      <c r="F277" s="888"/>
      <c r="G277" s="66">
        <v>1</v>
      </c>
      <c r="H277" s="67" t="s">
        <v>29</v>
      </c>
      <c r="I277" s="68">
        <v>5000000</v>
      </c>
      <c r="J277" s="68">
        <f t="shared" si="1"/>
        <v>5000000</v>
      </c>
      <c r="K277" s="100" t="s">
        <v>30</v>
      </c>
      <c r="L277" s="101"/>
    </row>
    <row r="278" spans="1:12">
      <c r="A278" s="88" t="s">
        <v>51</v>
      </c>
      <c r="B278" s="907" t="s">
        <v>52</v>
      </c>
      <c r="C278" s="908"/>
      <c r="D278" s="908"/>
      <c r="E278" s="908"/>
      <c r="F278" s="909"/>
      <c r="G278" s="89"/>
      <c r="H278" s="91" t="s">
        <v>13</v>
      </c>
      <c r="I278" s="92"/>
      <c r="J278" s="92">
        <f>SUM(J279:J284)</f>
        <v>44500000</v>
      </c>
      <c r="K278" s="93"/>
      <c r="L278" s="94" t="s">
        <v>27</v>
      </c>
    </row>
    <row r="279" spans="1:12">
      <c r="A279" s="95" t="s">
        <v>13</v>
      </c>
      <c r="B279" s="910" t="s">
        <v>257</v>
      </c>
      <c r="C279" s="911"/>
      <c r="D279" s="911"/>
      <c r="E279" s="911"/>
      <c r="F279" s="912"/>
      <c r="G279" s="96">
        <v>10</v>
      </c>
      <c r="H279" s="98" t="s">
        <v>258</v>
      </c>
      <c r="I279" s="99">
        <v>500000</v>
      </c>
      <c r="J279" s="99">
        <f t="shared" si="1"/>
        <v>5000000</v>
      </c>
      <c r="K279" s="100" t="s">
        <v>30</v>
      </c>
      <c r="L279" s="101"/>
    </row>
    <row r="280" spans="1:12">
      <c r="A280" s="95" t="s">
        <v>13</v>
      </c>
      <c r="B280" s="910" t="s">
        <v>259</v>
      </c>
      <c r="C280" s="911"/>
      <c r="D280" s="911"/>
      <c r="E280" s="911"/>
      <c r="F280" s="912"/>
      <c r="G280" s="96">
        <v>10</v>
      </c>
      <c r="H280" s="98" t="s">
        <v>258</v>
      </c>
      <c r="I280" s="99">
        <v>450000</v>
      </c>
      <c r="J280" s="99">
        <f t="shared" si="1"/>
        <v>4500000</v>
      </c>
      <c r="K280" s="100" t="s">
        <v>30</v>
      </c>
      <c r="L280" s="101"/>
    </row>
    <row r="281" spans="1:12">
      <c r="A281" s="95" t="s">
        <v>13</v>
      </c>
      <c r="B281" s="910" t="s">
        <v>260</v>
      </c>
      <c r="C281" s="911"/>
      <c r="D281" s="911"/>
      <c r="E281" s="911"/>
      <c r="F281" s="912"/>
      <c r="G281" s="96">
        <v>10</v>
      </c>
      <c r="H281" s="98" t="s">
        <v>258</v>
      </c>
      <c r="I281" s="99">
        <v>400000</v>
      </c>
      <c r="J281" s="99">
        <f t="shared" si="1"/>
        <v>4000000</v>
      </c>
      <c r="K281" s="100" t="s">
        <v>30</v>
      </c>
      <c r="L281" s="101"/>
    </row>
    <row r="282" spans="1:12">
      <c r="A282" s="95" t="s">
        <v>13</v>
      </c>
      <c r="B282" s="910" t="s">
        <v>261</v>
      </c>
      <c r="C282" s="911"/>
      <c r="D282" s="911"/>
      <c r="E282" s="911"/>
      <c r="F282" s="912"/>
      <c r="G282" s="96">
        <v>20</v>
      </c>
      <c r="H282" s="98" t="s">
        <v>258</v>
      </c>
      <c r="I282" s="99">
        <v>350000</v>
      </c>
      <c r="J282" s="99">
        <f t="shared" si="1"/>
        <v>7000000</v>
      </c>
      <c r="K282" s="100" t="s">
        <v>30</v>
      </c>
      <c r="L282" s="101"/>
    </row>
    <row r="283" spans="1:12">
      <c r="A283" s="95" t="s">
        <v>13</v>
      </c>
      <c r="B283" s="910" t="s">
        <v>262</v>
      </c>
      <c r="C283" s="911"/>
      <c r="D283" s="911"/>
      <c r="E283" s="911"/>
      <c r="F283" s="912"/>
      <c r="G283" s="96">
        <v>20</v>
      </c>
      <c r="H283" s="98" t="s">
        <v>258</v>
      </c>
      <c r="I283" s="99">
        <v>300000</v>
      </c>
      <c r="J283" s="99">
        <f t="shared" si="1"/>
        <v>6000000</v>
      </c>
      <c r="K283" s="100" t="s">
        <v>30</v>
      </c>
      <c r="L283" s="101"/>
    </row>
    <row r="284" spans="1:12">
      <c r="A284" s="95" t="s">
        <v>13</v>
      </c>
      <c r="B284" s="910" t="s">
        <v>263</v>
      </c>
      <c r="C284" s="911"/>
      <c r="D284" s="911"/>
      <c r="E284" s="911"/>
      <c r="F284" s="912"/>
      <c r="G284" s="96">
        <v>60</v>
      </c>
      <c r="H284" s="98" t="s">
        <v>258</v>
      </c>
      <c r="I284" s="99">
        <v>300000</v>
      </c>
      <c r="J284" s="99">
        <f t="shared" si="1"/>
        <v>18000000</v>
      </c>
      <c r="K284" s="100" t="s">
        <v>30</v>
      </c>
      <c r="L284" s="101"/>
    </row>
    <row r="285" spans="1:12">
      <c r="A285" s="103" t="s">
        <v>264</v>
      </c>
      <c r="B285" s="928" t="s">
        <v>265</v>
      </c>
      <c r="C285" s="929"/>
      <c r="D285" s="929"/>
      <c r="E285" s="929"/>
      <c r="F285" s="930"/>
      <c r="G285" s="104"/>
      <c r="H285" s="105" t="s">
        <v>13</v>
      </c>
      <c r="I285" s="106"/>
      <c r="J285" s="196">
        <f>J286+J293+J296</f>
        <v>28670000</v>
      </c>
      <c r="K285" s="197"/>
      <c r="L285" s="120"/>
    </row>
    <row r="286" spans="1:12">
      <c r="A286" s="109" t="s">
        <v>35</v>
      </c>
      <c r="B286" s="916" t="s">
        <v>36</v>
      </c>
      <c r="C286" s="917"/>
      <c r="D286" s="917"/>
      <c r="E286" s="917"/>
      <c r="F286" s="918"/>
      <c r="G286" s="110"/>
      <c r="H286" s="111" t="s">
        <v>13</v>
      </c>
      <c r="I286" s="112"/>
      <c r="J286" s="112">
        <f>SUM(J287:J292)</f>
        <v>4670000</v>
      </c>
      <c r="K286" s="113"/>
      <c r="L286" s="114" t="s">
        <v>27</v>
      </c>
    </row>
    <row r="287" spans="1:12">
      <c r="A287" s="115" t="s">
        <v>13</v>
      </c>
      <c r="B287" s="886" t="s">
        <v>266</v>
      </c>
      <c r="C287" s="887"/>
      <c r="D287" s="887"/>
      <c r="E287" s="887"/>
      <c r="F287" s="888"/>
      <c r="G287" s="66">
        <v>1</v>
      </c>
      <c r="H287" s="67" t="s">
        <v>60</v>
      </c>
      <c r="I287" s="68">
        <v>300000</v>
      </c>
      <c r="J287" s="68">
        <f t="shared" si="1"/>
        <v>300000</v>
      </c>
      <c r="K287" s="119" t="s">
        <v>30</v>
      </c>
      <c r="L287" s="120"/>
    </row>
    <row r="288" spans="1:12">
      <c r="A288" s="115" t="s">
        <v>13</v>
      </c>
      <c r="B288" s="886" t="s">
        <v>267</v>
      </c>
      <c r="C288" s="887"/>
      <c r="D288" s="887"/>
      <c r="E288" s="887"/>
      <c r="F288" s="888"/>
      <c r="G288" s="66">
        <v>1</v>
      </c>
      <c r="H288" s="67" t="s">
        <v>60</v>
      </c>
      <c r="I288" s="68">
        <v>750000</v>
      </c>
      <c r="J288" s="68">
        <f t="shared" si="1"/>
        <v>750000</v>
      </c>
      <c r="K288" s="119" t="s">
        <v>30</v>
      </c>
      <c r="L288" s="120"/>
    </row>
    <row r="289" spans="1:12">
      <c r="A289" s="115" t="s">
        <v>13</v>
      </c>
      <c r="B289" s="886" t="s">
        <v>268</v>
      </c>
      <c r="C289" s="887"/>
      <c r="D289" s="887"/>
      <c r="E289" s="887"/>
      <c r="F289" s="888"/>
      <c r="G289" s="66">
        <v>1</v>
      </c>
      <c r="H289" s="67" t="s">
        <v>60</v>
      </c>
      <c r="I289" s="68">
        <v>300000</v>
      </c>
      <c r="J289" s="68">
        <f t="shared" si="1"/>
        <v>300000</v>
      </c>
      <c r="K289" s="119" t="s">
        <v>30</v>
      </c>
      <c r="L289" s="120"/>
    </row>
    <row r="290" spans="1:12">
      <c r="A290" s="115" t="s">
        <v>13</v>
      </c>
      <c r="B290" s="886" t="s">
        <v>269</v>
      </c>
      <c r="C290" s="887"/>
      <c r="D290" s="887"/>
      <c r="E290" s="887"/>
      <c r="F290" s="888"/>
      <c r="G290" s="66">
        <v>1</v>
      </c>
      <c r="H290" s="67" t="s">
        <v>60</v>
      </c>
      <c r="I290" s="68">
        <v>500000</v>
      </c>
      <c r="J290" s="68">
        <f t="shared" si="1"/>
        <v>500000</v>
      </c>
      <c r="K290" s="119" t="s">
        <v>30</v>
      </c>
      <c r="L290" s="120"/>
    </row>
    <row r="291" spans="1:12">
      <c r="A291" s="115" t="s">
        <v>13</v>
      </c>
      <c r="B291" s="886" t="s">
        <v>270</v>
      </c>
      <c r="C291" s="887"/>
      <c r="D291" s="887"/>
      <c r="E291" s="887"/>
      <c r="F291" s="888"/>
      <c r="G291" s="66">
        <v>60</v>
      </c>
      <c r="H291" s="67" t="s">
        <v>100</v>
      </c>
      <c r="I291" s="68">
        <v>36000</v>
      </c>
      <c r="J291" s="68">
        <f t="shared" si="1"/>
        <v>2160000</v>
      </c>
      <c r="K291" s="119" t="s">
        <v>30</v>
      </c>
      <c r="L291" s="120"/>
    </row>
    <row r="292" spans="1:12">
      <c r="A292" s="115" t="s">
        <v>13</v>
      </c>
      <c r="B292" s="886" t="s">
        <v>271</v>
      </c>
      <c r="C292" s="887"/>
      <c r="D292" s="887"/>
      <c r="E292" s="887"/>
      <c r="F292" s="888"/>
      <c r="G292" s="66">
        <v>60</v>
      </c>
      <c r="H292" s="67" t="s">
        <v>100</v>
      </c>
      <c r="I292" s="68">
        <v>11000</v>
      </c>
      <c r="J292" s="68">
        <f t="shared" si="1"/>
        <v>660000</v>
      </c>
      <c r="K292" s="119" t="s">
        <v>30</v>
      </c>
      <c r="L292" s="120"/>
    </row>
    <row r="293" spans="1:12">
      <c r="A293" s="109" t="s">
        <v>54</v>
      </c>
      <c r="B293" s="916" t="s">
        <v>55</v>
      </c>
      <c r="C293" s="917"/>
      <c r="D293" s="917"/>
      <c r="E293" s="917"/>
      <c r="F293" s="918"/>
      <c r="G293" s="110"/>
      <c r="H293" s="111" t="s">
        <v>13</v>
      </c>
      <c r="I293" s="112"/>
      <c r="J293" s="112">
        <f>SUM(J294:J295)</f>
        <v>21000000</v>
      </c>
      <c r="K293" s="113"/>
      <c r="L293" s="114" t="s">
        <v>27</v>
      </c>
    </row>
    <row r="294" spans="1:12">
      <c r="A294" s="115" t="s">
        <v>13</v>
      </c>
      <c r="B294" s="919" t="s">
        <v>56</v>
      </c>
      <c r="C294" s="920"/>
      <c r="D294" s="920"/>
      <c r="E294" s="920"/>
      <c r="F294" s="921"/>
      <c r="G294" s="116">
        <v>15</v>
      </c>
      <c r="H294" s="117" t="s">
        <v>57</v>
      </c>
      <c r="I294" s="118">
        <v>900000</v>
      </c>
      <c r="J294" s="118">
        <f t="shared" si="1"/>
        <v>13500000</v>
      </c>
      <c r="K294" s="119" t="s">
        <v>30</v>
      </c>
      <c r="L294" s="120"/>
    </row>
    <row r="295" spans="1:12">
      <c r="A295" s="115" t="s">
        <v>13</v>
      </c>
      <c r="B295" s="919" t="s">
        <v>167</v>
      </c>
      <c r="C295" s="920"/>
      <c r="D295" s="920"/>
      <c r="E295" s="920"/>
      <c r="F295" s="921"/>
      <c r="G295" s="116">
        <v>15</v>
      </c>
      <c r="H295" s="117" t="s">
        <v>57</v>
      </c>
      <c r="I295" s="118">
        <v>500000</v>
      </c>
      <c r="J295" s="118">
        <f t="shared" si="1"/>
        <v>7500000</v>
      </c>
      <c r="K295" s="119" t="s">
        <v>30</v>
      </c>
      <c r="L295" s="120"/>
    </row>
    <row r="296" spans="1:12">
      <c r="A296" s="109" t="s">
        <v>88</v>
      </c>
      <c r="B296" s="916" t="s">
        <v>89</v>
      </c>
      <c r="C296" s="917"/>
      <c r="D296" s="917"/>
      <c r="E296" s="917"/>
      <c r="F296" s="918"/>
      <c r="G296" s="110"/>
      <c r="H296" s="111" t="s">
        <v>13</v>
      </c>
      <c r="I296" s="112"/>
      <c r="J296" s="112">
        <f>J297</f>
        <v>3000000</v>
      </c>
      <c r="K296" s="113"/>
      <c r="L296" s="114" t="s">
        <v>27</v>
      </c>
    </row>
    <row r="297" spans="1:12">
      <c r="A297" s="115" t="s">
        <v>13</v>
      </c>
      <c r="B297" s="919" t="s">
        <v>244</v>
      </c>
      <c r="C297" s="920"/>
      <c r="D297" s="920"/>
      <c r="E297" s="920"/>
      <c r="F297" s="921"/>
      <c r="G297" s="116">
        <v>1</v>
      </c>
      <c r="H297" s="117" t="s">
        <v>29</v>
      </c>
      <c r="I297" s="118">
        <v>3000000</v>
      </c>
      <c r="J297" s="118">
        <f t="shared" si="1"/>
        <v>3000000</v>
      </c>
      <c r="K297" s="119"/>
      <c r="L297" s="120"/>
    </row>
    <row r="298" spans="1:12">
      <c r="A298" s="81" t="s">
        <v>72</v>
      </c>
      <c r="B298" s="913" t="s">
        <v>272</v>
      </c>
      <c r="C298" s="914"/>
      <c r="D298" s="914"/>
      <c r="E298" s="914"/>
      <c r="F298" s="915"/>
      <c r="G298" s="82"/>
      <c r="H298" s="84" t="s">
        <v>13</v>
      </c>
      <c r="I298" s="85"/>
      <c r="J298" s="190">
        <f>J299+J304+J307+J310</f>
        <v>82200000</v>
      </c>
      <c r="K298" s="191"/>
      <c r="L298" s="101"/>
    </row>
    <row r="299" spans="1:12">
      <c r="A299" s="88" t="s">
        <v>35</v>
      </c>
      <c r="B299" s="907" t="s">
        <v>36</v>
      </c>
      <c r="C299" s="908"/>
      <c r="D299" s="908"/>
      <c r="E299" s="908"/>
      <c r="F299" s="909"/>
      <c r="G299" s="89"/>
      <c r="H299" s="91" t="s">
        <v>13</v>
      </c>
      <c r="I299" s="92"/>
      <c r="J299" s="92">
        <f>SUM(J300:J303)</f>
        <v>5300000</v>
      </c>
      <c r="K299" s="93"/>
      <c r="L299" s="94" t="s">
        <v>27</v>
      </c>
    </row>
    <row r="300" spans="1:12">
      <c r="A300" s="95" t="s">
        <v>13</v>
      </c>
      <c r="B300" s="886" t="s">
        <v>266</v>
      </c>
      <c r="C300" s="887"/>
      <c r="D300" s="887"/>
      <c r="E300" s="887"/>
      <c r="F300" s="888"/>
      <c r="G300" s="66">
        <v>1</v>
      </c>
      <c r="H300" s="67" t="s">
        <v>60</v>
      </c>
      <c r="I300" s="68">
        <v>3000000</v>
      </c>
      <c r="J300" s="68">
        <f t="shared" si="1"/>
        <v>3000000</v>
      </c>
      <c r="K300" s="100" t="s">
        <v>30</v>
      </c>
      <c r="L300" s="101"/>
    </row>
    <row r="301" spans="1:12">
      <c r="A301" s="95" t="s">
        <v>13</v>
      </c>
      <c r="B301" s="886" t="s">
        <v>267</v>
      </c>
      <c r="C301" s="887"/>
      <c r="D301" s="887"/>
      <c r="E301" s="887"/>
      <c r="F301" s="888"/>
      <c r="G301" s="66">
        <v>1</v>
      </c>
      <c r="H301" s="67" t="s">
        <v>60</v>
      </c>
      <c r="I301" s="68">
        <v>1500000</v>
      </c>
      <c r="J301" s="68">
        <f t="shared" si="1"/>
        <v>1500000</v>
      </c>
      <c r="K301" s="100" t="s">
        <v>30</v>
      </c>
      <c r="L301" s="101"/>
    </row>
    <row r="302" spans="1:12">
      <c r="A302" s="95" t="s">
        <v>13</v>
      </c>
      <c r="B302" s="886" t="s">
        <v>269</v>
      </c>
      <c r="C302" s="887"/>
      <c r="D302" s="887"/>
      <c r="E302" s="887"/>
      <c r="F302" s="888"/>
      <c r="G302" s="66">
        <v>1</v>
      </c>
      <c r="H302" s="67" t="s">
        <v>60</v>
      </c>
      <c r="I302" s="68">
        <v>500000</v>
      </c>
      <c r="J302" s="68">
        <f t="shared" si="1"/>
        <v>500000</v>
      </c>
      <c r="K302" s="100" t="s">
        <v>30</v>
      </c>
      <c r="L302" s="101"/>
    </row>
    <row r="303" spans="1:12">
      <c r="A303" s="95" t="s">
        <v>13</v>
      </c>
      <c r="B303" s="886" t="s">
        <v>231</v>
      </c>
      <c r="C303" s="887"/>
      <c r="D303" s="887"/>
      <c r="E303" s="887"/>
      <c r="F303" s="888"/>
      <c r="G303" s="66">
        <v>1</v>
      </c>
      <c r="H303" s="67" t="s">
        <v>60</v>
      </c>
      <c r="I303" s="68">
        <v>300000</v>
      </c>
      <c r="J303" s="68">
        <f t="shared" si="1"/>
        <v>300000</v>
      </c>
      <c r="K303" s="100" t="s">
        <v>30</v>
      </c>
      <c r="L303" s="101"/>
    </row>
    <row r="304" spans="1:12">
      <c r="A304" s="88" t="s">
        <v>102</v>
      </c>
      <c r="B304" s="907" t="s">
        <v>103</v>
      </c>
      <c r="C304" s="908"/>
      <c r="D304" s="908"/>
      <c r="E304" s="908"/>
      <c r="F304" s="909"/>
      <c r="G304" s="89"/>
      <c r="H304" s="91" t="s">
        <v>13</v>
      </c>
      <c r="I304" s="92"/>
      <c r="J304" s="92">
        <f>SUM(J305:J306)</f>
        <v>36300000</v>
      </c>
      <c r="K304" s="93"/>
      <c r="L304" s="94" t="s">
        <v>27</v>
      </c>
    </row>
    <row r="305" spans="1:12">
      <c r="A305" s="192" t="s">
        <v>13</v>
      </c>
      <c r="B305" s="186" t="s">
        <v>217</v>
      </c>
      <c r="C305" s="937" t="s">
        <v>273</v>
      </c>
      <c r="D305" s="937"/>
      <c r="E305" s="937"/>
      <c r="F305" s="938"/>
      <c r="G305" s="187">
        <v>60</v>
      </c>
      <c r="H305" s="188" t="s">
        <v>105</v>
      </c>
      <c r="I305" s="189">
        <v>550000</v>
      </c>
      <c r="J305" s="189">
        <f t="shared" si="1"/>
        <v>33000000</v>
      </c>
      <c r="K305" s="100" t="s">
        <v>30</v>
      </c>
      <c r="L305" s="101"/>
    </row>
    <row r="306" spans="1:12">
      <c r="A306" s="192" t="s">
        <v>13</v>
      </c>
      <c r="B306" s="186" t="s">
        <v>217</v>
      </c>
      <c r="C306" s="937" t="s">
        <v>274</v>
      </c>
      <c r="D306" s="937"/>
      <c r="E306" s="937"/>
      <c r="F306" s="938"/>
      <c r="G306" s="187">
        <v>6</v>
      </c>
      <c r="H306" s="188" t="s">
        <v>105</v>
      </c>
      <c r="I306" s="189">
        <v>550000</v>
      </c>
      <c r="J306" s="189">
        <f t="shared" si="1"/>
        <v>3300000</v>
      </c>
      <c r="K306" s="100" t="s">
        <v>30</v>
      </c>
      <c r="L306" s="101"/>
    </row>
    <row r="307" spans="1:12">
      <c r="A307" s="88" t="s">
        <v>54</v>
      </c>
      <c r="B307" s="907" t="s">
        <v>55</v>
      </c>
      <c r="C307" s="908"/>
      <c r="D307" s="908"/>
      <c r="E307" s="908"/>
      <c r="F307" s="909"/>
      <c r="G307" s="89"/>
      <c r="H307" s="91" t="s">
        <v>13</v>
      </c>
      <c r="I307" s="92"/>
      <c r="J307" s="92">
        <f>SUM(J308:J309)</f>
        <v>28000000</v>
      </c>
      <c r="K307" s="93"/>
      <c r="L307" s="94" t="s">
        <v>27</v>
      </c>
    </row>
    <row r="308" spans="1:12">
      <c r="A308" s="95" t="s">
        <v>13</v>
      </c>
      <c r="B308" s="910" t="s">
        <v>56</v>
      </c>
      <c r="C308" s="911"/>
      <c r="D308" s="911"/>
      <c r="E308" s="911"/>
      <c r="F308" s="912"/>
      <c r="G308" s="96">
        <v>20</v>
      </c>
      <c r="H308" s="98" t="s">
        <v>57</v>
      </c>
      <c r="I308" s="99">
        <v>900000</v>
      </c>
      <c r="J308" s="99">
        <f t="shared" si="1"/>
        <v>18000000</v>
      </c>
      <c r="K308" s="100" t="s">
        <v>30</v>
      </c>
      <c r="L308" s="101"/>
    </row>
    <row r="309" spans="1:12">
      <c r="A309" s="95" t="s">
        <v>13</v>
      </c>
      <c r="B309" s="910" t="s">
        <v>167</v>
      </c>
      <c r="C309" s="911"/>
      <c r="D309" s="911"/>
      <c r="E309" s="911"/>
      <c r="F309" s="912"/>
      <c r="G309" s="96">
        <v>20</v>
      </c>
      <c r="H309" s="98" t="s">
        <v>57</v>
      </c>
      <c r="I309" s="99">
        <v>500000</v>
      </c>
      <c r="J309" s="99">
        <f t="shared" si="1"/>
        <v>10000000</v>
      </c>
      <c r="K309" s="100" t="s">
        <v>30</v>
      </c>
      <c r="L309" s="101"/>
    </row>
    <row r="310" spans="1:12">
      <c r="A310" s="88" t="s">
        <v>88</v>
      </c>
      <c r="B310" s="907" t="s">
        <v>89</v>
      </c>
      <c r="C310" s="908"/>
      <c r="D310" s="908"/>
      <c r="E310" s="908"/>
      <c r="F310" s="909"/>
      <c r="G310" s="89"/>
      <c r="H310" s="91" t="s">
        <v>13</v>
      </c>
      <c r="I310" s="92"/>
      <c r="J310" s="92">
        <f>J311</f>
        <v>12600000</v>
      </c>
      <c r="K310" s="93"/>
      <c r="L310" s="94" t="s">
        <v>27</v>
      </c>
    </row>
    <row r="311" spans="1:12">
      <c r="A311" s="95" t="s">
        <v>13</v>
      </c>
      <c r="B311" s="910" t="s">
        <v>275</v>
      </c>
      <c r="C311" s="911"/>
      <c r="D311" s="911"/>
      <c r="E311" s="911"/>
      <c r="F311" s="912"/>
      <c r="G311" s="96">
        <v>90</v>
      </c>
      <c r="H311" s="98" t="s">
        <v>105</v>
      </c>
      <c r="I311" s="99">
        <v>140000</v>
      </c>
      <c r="J311" s="99">
        <f t="shared" si="1"/>
        <v>12600000</v>
      </c>
      <c r="K311" s="100" t="s">
        <v>30</v>
      </c>
      <c r="L311" s="101"/>
    </row>
    <row r="312" spans="1:12">
      <c r="A312" s="151" t="s">
        <v>276</v>
      </c>
      <c r="B312" s="152" t="s">
        <v>277</v>
      </c>
      <c r="C312" s="174"/>
      <c r="D312" s="174"/>
      <c r="E312" s="174"/>
      <c r="F312" s="153"/>
      <c r="G312" s="152">
        <v>0</v>
      </c>
      <c r="H312" s="153" t="s">
        <v>13</v>
      </c>
      <c r="I312" s="154">
        <v>0</v>
      </c>
      <c r="J312" s="154">
        <v>1639232000</v>
      </c>
      <c r="K312" s="155"/>
      <c r="L312" s="175"/>
    </row>
    <row r="313" spans="1:12">
      <c r="A313" s="156" t="s">
        <v>21</v>
      </c>
      <c r="B313" s="157" t="s">
        <v>203</v>
      </c>
      <c r="C313" s="176"/>
      <c r="D313" s="176"/>
      <c r="E313" s="176"/>
      <c r="F313" s="158"/>
      <c r="G313" s="157">
        <v>0</v>
      </c>
      <c r="H313" s="158" t="s">
        <v>13</v>
      </c>
      <c r="I313" s="159">
        <v>0</v>
      </c>
      <c r="J313" s="159">
        <v>1185200000</v>
      </c>
      <c r="K313" s="160"/>
      <c r="L313" s="108"/>
    </row>
    <row r="314" spans="1:12">
      <c r="A314" s="109" t="s">
        <v>192</v>
      </c>
      <c r="B314" s="110" t="s">
        <v>193</v>
      </c>
      <c r="C314" s="177"/>
      <c r="D314" s="177"/>
      <c r="E314" s="177"/>
      <c r="F314" s="111"/>
      <c r="G314" s="110">
        <v>0</v>
      </c>
      <c r="H314" s="111" t="s">
        <v>13</v>
      </c>
      <c r="I314" s="112">
        <v>0</v>
      </c>
      <c r="J314" s="112">
        <f>J315</f>
        <v>86000000</v>
      </c>
      <c r="K314" s="113"/>
      <c r="L314" s="182" t="s">
        <v>76</v>
      </c>
    </row>
    <row r="315" spans="1:12">
      <c r="A315" s="115" t="s">
        <v>13</v>
      </c>
      <c r="B315" s="116" t="s">
        <v>210</v>
      </c>
      <c r="C315" s="178"/>
      <c r="D315" s="178"/>
      <c r="E315" s="178"/>
      <c r="F315" s="117"/>
      <c r="G315" s="116">
        <v>1</v>
      </c>
      <c r="H315" s="117" t="s">
        <v>132</v>
      </c>
      <c r="I315" s="118">
        <v>86000000</v>
      </c>
      <c r="J315" s="118">
        <f>G315*I315</f>
        <v>86000000</v>
      </c>
      <c r="K315" s="119" t="s">
        <v>30</v>
      </c>
      <c r="L315" s="120"/>
    </row>
    <row r="316" spans="1:12">
      <c r="A316" s="109" t="s">
        <v>195</v>
      </c>
      <c r="B316" s="110" t="s">
        <v>196</v>
      </c>
      <c r="C316" s="177"/>
      <c r="D316" s="177"/>
      <c r="E316" s="177"/>
      <c r="F316" s="111"/>
      <c r="G316" s="110">
        <v>0</v>
      </c>
      <c r="H316" s="111" t="s">
        <v>13</v>
      </c>
      <c r="I316" s="112">
        <v>0</v>
      </c>
      <c r="J316" s="112">
        <f>J317</f>
        <v>1099200000</v>
      </c>
      <c r="K316" s="113"/>
      <c r="L316" s="182" t="s">
        <v>76</v>
      </c>
    </row>
    <row r="317" spans="1:12">
      <c r="A317" s="115" t="s">
        <v>13</v>
      </c>
      <c r="B317" s="66" t="s">
        <v>278</v>
      </c>
      <c r="C317" s="97"/>
      <c r="D317" s="97"/>
      <c r="E317" s="97"/>
      <c r="F317" s="67"/>
      <c r="G317" s="66">
        <v>1</v>
      </c>
      <c r="H317" s="67" t="s">
        <v>132</v>
      </c>
      <c r="I317" s="68">
        <v>1099200000</v>
      </c>
      <c r="J317" s="68">
        <f>G317*I317</f>
        <v>1099200000</v>
      </c>
      <c r="K317" s="119" t="s">
        <v>30</v>
      </c>
      <c r="L317" s="120"/>
    </row>
    <row r="318" spans="1:12">
      <c r="A318" s="156" t="s">
        <v>40</v>
      </c>
      <c r="B318" s="922" t="s">
        <v>279</v>
      </c>
      <c r="C318" s="923"/>
      <c r="D318" s="923"/>
      <c r="E318" s="923"/>
      <c r="F318" s="924"/>
      <c r="G318" s="157"/>
      <c r="H318" s="158" t="s">
        <v>13</v>
      </c>
      <c r="I318" s="159"/>
      <c r="J318" s="183">
        <f>J319+J321+J323</f>
        <v>47150000</v>
      </c>
      <c r="K318" s="184"/>
      <c r="L318" s="120"/>
    </row>
    <row r="319" spans="1:12">
      <c r="A319" s="109" t="s">
        <v>35</v>
      </c>
      <c r="B319" s="916" t="s">
        <v>36</v>
      </c>
      <c r="C319" s="917"/>
      <c r="D319" s="917"/>
      <c r="E319" s="917"/>
      <c r="F319" s="918"/>
      <c r="G319" s="110"/>
      <c r="H319" s="111" t="s">
        <v>13</v>
      </c>
      <c r="I319" s="112"/>
      <c r="J319" s="112">
        <f>J320</f>
        <v>24600000</v>
      </c>
      <c r="K319" s="113"/>
      <c r="L319" s="114" t="s">
        <v>27</v>
      </c>
    </row>
    <row r="320" spans="1:12">
      <c r="A320" s="115" t="s">
        <v>13</v>
      </c>
      <c r="B320" s="886" t="s">
        <v>280</v>
      </c>
      <c r="C320" s="887"/>
      <c r="D320" s="887"/>
      <c r="E320" s="887"/>
      <c r="F320" s="888"/>
      <c r="G320" s="66">
        <v>1</v>
      </c>
      <c r="H320" s="67" t="s">
        <v>60</v>
      </c>
      <c r="I320" s="68">
        <v>24600000</v>
      </c>
      <c r="J320" s="68">
        <f>G320*I320</f>
        <v>24600000</v>
      </c>
      <c r="K320" s="119" t="s">
        <v>30</v>
      </c>
      <c r="L320" s="120"/>
    </row>
    <row r="321" spans="1:12">
      <c r="A321" s="109" t="s">
        <v>51</v>
      </c>
      <c r="B321" s="916" t="s">
        <v>52</v>
      </c>
      <c r="C321" s="917"/>
      <c r="D321" s="917"/>
      <c r="E321" s="917"/>
      <c r="F321" s="918"/>
      <c r="G321" s="110"/>
      <c r="H321" s="111" t="s">
        <v>13</v>
      </c>
      <c r="I321" s="112"/>
      <c r="J321" s="112">
        <f>J322</f>
        <v>4550000</v>
      </c>
      <c r="K321" s="113"/>
      <c r="L321" s="114" t="s">
        <v>27</v>
      </c>
    </row>
    <row r="322" spans="1:12">
      <c r="A322" s="115" t="s">
        <v>13</v>
      </c>
      <c r="B322" s="919" t="s">
        <v>281</v>
      </c>
      <c r="C322" s="920"/>
      <c r="D322" s="920"/>
      <c r="E322" s="920"/>
      <c r="F322" s="921"/>
      <c r="G322" s="116">
        <v>1</v>
      </c>
      <c r="H322" s="117" t="s">
        <v>60</v>
      </c>
      <c r="I322" s="118">
        <v>4550000</v>
      </c>
      <c r="J322" s="118">
        <f>G322*I322</f>
        <v>4550000</v>
      </c>
      <c r="K322" s="119" t="s">
        <v>30</v>
      </c>
      <c r="L322" s="120"/>
    </row>
    <row r="323" spans="1:12">
      <c r="A323" s="109" t="s">
        <v>54</v>
      </c>
      <c r="B323" s="916" t="s">
        <v>55</v>
      </c>
      <c r="C323" s="917"/>
      <c r="D323" s="917"/>
      <c r="E323" s="917"/>
      <c r="F323" s="918"/>
      <c r="G323" s="110"/>
      <c r="H323" s="111" t="s">
        <v>13</v>
      </c>
      <c r="I323" s="112"/>
      <c r="J323" s="112">
        <f>SUM(J324:J325)</f>
        <v>18000000</v>
      </c>
      <c r="K323" s="113"/>
      <c r="L323" s="114" t="s">
        <v>27</v>
      </c>
    </row>
    <row r="324" spans="1:12">
      <c r="A324" s="115" t="s">
        <v>13</v>
      </c>
      <c r="B324" s="919" t="s">
        <v>56</v>
      </c>
      <c r="C324" s="920"/>
      <c r="D324" s="920"/>
      <c r="E324" s="920"/>
      <c r="F324" s="921"/>
      <c r="G324" s="116">
        <v>30</v>
      </c>
      <c r="H324" s="117" t="s">
        <v>57</v>
      </c>
      <c r="I324" s="118">
        <v>500000</v>
      </c>
      <c r="J324" s="118">
        <f>G324*I324</f>
        <v>15000000</v>
      </c>
      <c r="K324" s="119" t="s">
        <v>30</v>
      </c>
      <c r="L324" s="120"/>
    </row>
    <row r="325" spans="1:12">
      <c r="A325" s="115" t="s">
        <v>13</v>
      </c>
      <c r="B325" s="919" t="s">
        <v>167</v>
      </c>
      <c r="C325" s="920"/>
      <c r="D325" s="920"/>
      <c r="E325" s="920"/>
      <c r="F325" s="921"/>
      <c r="G325" s="116">
        <v>15</v>
      </c>
      <c r="H325" s="117" t="s">
        <v>57</v>
      </c>
      <c r="I325" s="118">
        <v>200000</v>
      </c>
      <c r="J325" s="118">
        <f>G325*I325</f>
        <v>3000000</v>
      </c>
      <c r="K325" s="119" t="s">
        <v>30</v>
      </c>
      <c r="L325" s="120"/>
    </row>
    <row r="326" spans="1:12">
      <c r="A326" s="81" t="s">
        <v>63</v>
      </c>
      <c r="B326" s="913" t="s">
        <v>282</v>
      </c>
      <c r="C326" s="914"/>
      <c r="D326" s="914"/>
      <c r="E326" s="914"/>
      <c r="F326" s="915"/>
      <c r="G326" s="82"/>
      <c r="H326" s="84" t="s">
        <v>13</v>
      </c>
      <c r="I326" s="85"/>
      <c r="J326" s="190">
        <f>J327+J329</f>
        <v>103050000</v>
      </c>
      <c r="K326" s="191"/>
      <c r="L326" s="101"/>
    </row>
    <row r="327" spans="1:12">
      <c r="A327" s="88" t="s">
        <v>35</v>
      </c>
      <c r="B327" s="898" t="s">
        <v>36</v>
      </c>
      <c r="C327" s="899"/>
      <c r="D327" s="899"/>
      <c r="E327" s="899"/>
      <c r="F327" s="900"/>
      <c r="G327" s="60"/>
      <c r="H327" s="61" t="s">
        <v>13</v>
      </c>
      <c r="I327" s="62"/>
      <c r="J327" s="62">
        <f>J328</f>
        <v>90000000</v>
      </c>
      <c r="K327" s="63"/>
      <c r="L327" s="64" t="s">
        <v>27</v>
      </c>
    </row>
    <row r="328" spans="1:12">
      <c r="A328" s="95" t="s">
        <v>13</v>
      </c>
      <c r="B328" s="886" t="s">
        <v>283</v>
      </c>
      <c r="C328" s="887"/>
      <c r="D328" s="887"/>
      <c r="E328" s="887"/>
      <c r="F328" s="888"/>
      <c r="G328" s="66">
        <v>9000</v>
      </c>
      <c r="H328" s="67" t="s">
        <v>109</v>
      </c>
      <c r="I328" s="68">
        <v>10000</v>
      </c>
      <c r="J328" s="68">
        <f>G328*I328</f>
        <v>90000000</v>
      </c>
      <c r="K328" s="69" t="s">
        <v>30</v>
      </c>
      <c r="L328" s="70"/>
    </row>
    <row r="329" spans="1:12">
      <c r="A329" s="88" t="s">
        <v>51</v>
      </c>
      <c r="B329" s="907" t="s">
        <v>52</v>
      </c>
      <c r="C329" s="908"/>
      <c r="D329" s="908"/>
      <c r="E329" s="908"/>
      <c r="F329" s="909"/>
      <c r="G329" s="89"/>
      <c r="H329" s="91" t="s">
        <v>13</v>
      </c>
      <c r="I329" s="92"/>
      <c r="J329" s="92">
        <f>J330</f>
        <v>13050000</v>
      </c>
      <c r="K329" s="93"/>
      <c r="L329" s="94" t="s">
        <v>27</v>
      </c>
    </row>
    <row r="330" spans="1:12">
      <c r="A330" s="95" t="s">
        <v>13</v>
      </c>
      <c r="B330" s="910" t="s">
        <v>281</v>
      </c>
      <c r="C330" s="911"/>
      <c r="D330" s="911"/>
      <c r="E330" s="911"/>
      <c r="F330" s="912"/>
      <c r="G330" s="96">
        <v>3</v>
      </c>
      <c r="H330" s="98" t="s">
        <v>60</v>
      </c>
      <c r="I330" s="99">
        <v>4350000</v>
      </c>
      <c r="J330" s="99">
        <f>G330*I330</f>
        <v>13050000</v>
      </c>
      <c r="K330" s="100" t="s">
        <v>30</v>
      </c>
      <c r="L330" s="101"/>
    </row>
    <row r="331" spans="1:12">
      <c r="A331" s="81" t="s">
        <v>66</v>
      </c>
      <c r="B331" s="913" t="s">
        <v>284</v>
      </c>
      <c r="C331" s="914"/>
      <c r="D331" s="914"/>
      <c r="E331" s="914"/>
      <c r="F331" s="915"/>
      <c r="G331" s="82"/>
      <c r="H331" s="84" t="s">
        <v>13</v>
      </c>
      <c r="I331" s="85"/>
      <c r="J331" s="190">
        <f>J332+J334+J336</f>
        <v>17450000</v>
      </c>
      <c r="K331" s="191"/>
      <c r="L331" s="101"/>
    </row>
    <row r="332" spans="1:12">
      <c r="A332" s="88" t="s">
        <v>35</v>
      </c>
      <c r="B332" s="907" t="s">
        <v>36</v>
      </c>
      <c r="C332" s="908"/>
      <c r="D332" s="908"/>
      <c r="E332" s="908"/>
      <c r="F332" s="909"/>
      <c r="G332" s="89"/>
      <c r="H332" s="91" t="s">
        <v>13</v>
      </c>
      <c r="I332" s="92"/>
      <c r="J332" s="92">
        <f>J333</f>
        <v>6350000</v>
      </c>
      <c r="K332" s="93"/>
      <c r="L332" s="94" t="s">
        <v>27</v>
      </c>
    </row>
    <row r="333" spans="1:12">
      <c r="A333" s="95" t="s">
        <v>13</v>
      </c>
      <c r="B333" s="886" t="s">
        <v>280</v>
      </c>
      <c r="C333" s="887"/>
      <c r="D333" s="887"/>
      <c r="E333" s="887"/>
      <c r="F333" s="888"/>
      <c r="G333" s="66">
        <v>1</v>
      </c>
      <c r="H333" s="67" t="s">
        <v>60</v>
      </c>
      <c r="I333" s="68">
        <v>6350000</v>
      </c>
      <c r="J333" s="68">
        <f>G333*I333</f>
        <v>6350000</v>
      </c>
      <c r="K333" s="100" t="s">
        <v>30</v>
      </c>
      <c r="L333" s="101"/>
    </row>
    <row r="334" spans="1:12">
      <c r="A334" s="88" t="s">
        <v>51</v>
      </c>
      <c r="B334" s="907" t="s">
        <v>52</v>
      </c>
      <c r="C334" s="908"/>
      <c r="D334" s="908"/>
      <c r="E334" s="908"/>
      <c r="F334" s="909"/>
      <c r="G334" s="89"/>
      <c r="H334" s="91" t="s">
        <v>13</v>
      </c>
      <c r="I334" s="92"/>
      <c r="J334" s="92">
        <f>J335</f>
        <v>3500000</v>
      </c>
      <c r="K334" s="93"/>
      <c r="L334" s="94" t="s">
        <v>27</v>
      </c>
    </row>
    <row r="335" spans="1:12">
      <c r="A335" s="95" t="s">
        <v>13</v>
      </c>
      <c r="B335" s="910" t="s">
        <v>281</v>
      </c>
      <c r="C335" s="911"/>
      <c r="D335" s="911"/>
      <c r="E335" s="911"/>
      <c r="F335" s="912"/>
      <c r="G335" s="96">
        <v>1</v>
      </c>
      <c r="H335" s="98" t="s">
        <v>60</v>
      </c>
      <c r="I335" s="99">
        <v>3500000</v>
      </c>
      <c r="J335" s="99">
        <f>G335*I335</f>
        <v>3500000</v>
      </c>
      <c r="K335" s="100" t="s">
        <v>30</v>
      </c>
      <c r="L335" s="101"/>
    </row>
    <row r="336" spans="1:12">
      <c r="A336" s="88" t="s">
        <v>54</v>
      </c>
      <c r="B336" s="907" t="s">
        <v>55</v>
      </c>
      <c r="C336" s="908"/>
      <c r="D336" s="908"/>
      <c r="E336" s="908"/>
      <c r="F336" s="909"/>
      <c r="G336" s="89"/>
      <c r="H336" s="91" t="s">
        <v>13</v>
      </c>
      <c r="I336" s="92"/>
      <c r="J336" s="92">
        <f>SUM(J337:J338)</f>
        <v>7600000</v>
      </c>
      <c r="K336" s="93"/>
      <c r="L336" s="94" t="s">
        <v>27</v>
      </c>
    </row>
    <row r="337" spans="1:12">
      <c r="A337" s="95" t="s">
        <v>13</v>
      </c>
      <c r="B337" s="910" t="s">
        <v>56</v>
      </c>
      <c r="C337" s="911"/>
      <c r="D337" s="911"/>
      <c r="E337" s="911"/>
      <c r="F337" s="912"/>
      <c r="G337" s="96">
        <v>8</v>
      </c>
      <c r="H337" s="98" t="s">
        <v>57</v>
      </c>
      <c r="I337" s="99">
        <v>600000</v>
      </c>
      <c r="J337" s="99">
        <f>G337*I337</f>
        <v>4800000</v>
      </c>
      <c r="K337" s="100" t="s">
        <v>30</v>
      </c>
      <c r="L337" s="101"/>
    </row>
    <row r="338" spans="1:12">
      <c r="A338" s="95" t="s">
        <v>13</v>
      </c>
      <c r="B338" s="910" t="s">
        <v>167</v>
      </c>
      <c r="C338" s="911"/>
      <c r="D338" s="911"/>
      <c r="E338" s="911"/>
      <c r="F338" s="912"/>
      <c r="G338" s="96">
        <v>8</v>
      </c>
      <c r="H338" s="98" t="s">
        <v>57</v>
      </c>
      <c r="I338" s="99">
        <v>350000</v>
      </c>
      <c r="J338" s="99">
        <f>G338*I338</f>
        <v>2800000</v>
      </c>
      <c r="K338" s="100" t="s">
        <v>30</v>
      </c>
      <c r="L338" s="101"/>
    </row>
    <row r="339" spans="1:12">
      <c r="A339" s="156" t="s">
        <v>106</v>
      </c>
      <c r="B339" s="922" t="s">
        <v>285</v>
      </c>
      <c r="C339" s="923"/>
      <c r="D339" s="923"/>
      <c r="E339" s="923"/>
      <c r="F339" s="924"/>
      <c r="G339" s="157"/>
      <c r="H339" s="158" t="s">
        <v>13</v>
      </c>
      <c r="I339" s="159"/>
      <c r="J339" s="183">
        <f>J340+J342</f>
        <v>129300000</v>
      </c>
      <c r="K339" s="184"/>
      <c r="L339" s="120"/>
    </row>
    <row r="340" spans="1:12">
      <c r="A340" s="109" t="s">
        <v>102</v>
      </c>
      <c r="B340" s="916" t="s">
        <v>103</v>
      </c>
      <c r="C340" s="917"/>
      <c r="D340" s="917"/>
      <c r="E340" s="917"/>
      <c r="F340" s="918"/>
      <c r="G340" s="110"/>
      <c r="H340" s="111" t="s">
        <v>13</v>
      </c>
      <c r="I340" s="112"/>
      <c r="J340" s="112">
        <f>J341</f>
        <v>33300000</v>
      </c>
      <c r="K340" s="113"/>
      <c r="L340" s="114" t="s">
        <v>27</v>
      </c>
    </row>
    <row r="341" spans="1:12">
      <c r="A341" s="115" t="s">
        <v>13</v>
      </c>
      <c r="B341" s="919" t="s">
        <v>286</v>
      </c>
      <c r="C341" s="920"/>
      <c r="D341" s="920"/>
      <c r="E341" s="920"/>
      <c r="F341" s="921"/>
      <c r="G341" s="116">
        <v>1</v>
      </c>
      <c r="H341" s="117" t="s">
        <v>60</v>
      </c>
      <c r="I341" s="118">
        <v>33300000</v>
      </c>
      <c r="J341" s="118">
        <f>G341*I341</f>
        <v>33300000</v>
      </c>
      <c r="K341" s="119" t="s">
        <v>30</v>
      </c>
      <c r="L341" s="120"/>
    </row>
    <row r="342" spans="1:12">
      <c r="A342" s="109" t="s">
        <v>88</v>
      </c>
      <c r="B342" s="916" t="s">
        <v>89</v>
      </c>
      <c r="C342" s="917"/>
      <c r="D342" s="917"/>
      <c r="E342" s="917"/>
      <c r="F342" s="918"/>
      <c r="G342" s="110"/>
      <c r="H342" s="111" t="s">
        <v>13</v>
      </c>
      <c r="I342" s="112"/>
      <c r="J342" s="112">
        <f>J343</f>
        <v>96000000</v>
      </c>
      <c r="K342" s="113"/>
      <c r="L342" s="114" t="s">
        <v>27</v>
      </c>
    </row>
    <row r="343" spans="1:12">
      <c r="A343" s="115" t="s">
        <v>13</v>
      </c>
      <c r="B343" s="919" t="s">
        <v>287</v>
      </c>
      <c r="C343" s="920"/>
      <c r="D343" s="920"/>
      <c r="E343" s="920"/>
      <c r="F343" s="921"/>
      <c r="G343" s="116">
        <v>1</v>
      </c>
      <c r="H343" s="117" t="s">
        <v>60</v>
      </c>
      <c r="I343" s="118">
        <v>96000000</v>
      </c>
      <c r="J343" s="118">
        <f>G343*I343</f>
        <v>96000000</v>
      </c>
      <c r="K343" s="119" t="s">
        <v>30</v>
      </c>
      <c r="L343" s="120"/>
    </row>
    <row r="344" spans="1:12">
      <c r="A344" s="103" t="s">
        <v>180</v>
      </c>
      <c r="B344" s="928" t="s">
        <v>288</v>
      </c>
      <c r="C344" s="929"/>
      <c r="D344" s="929"/>
      <c r="E344" s="929"/>
      <c r="F344" s="930"/>
      <c r="G344" s="104"/>
      <c r="H344" s="105" t="s">
        <v>13</v>
      </c>
      <c r="I344" s="106"/>
      <c r="J344" s="196">
        <f>J345+J347+J349+J351</f>
        <v>32682000</v>
      </c>
      <c r="K344" s="197"/>
      <c r="L344" s="120"/>
    </row>
    <row r="345" spans="1:12">
      <c r="A345" s="109" t="s">
        <v>35</v>
      </c>
      <c r="B345" s="916" t="s">
        <v>36</v>
      </c>
      <c r="C345" s="917"/>
      <c r="D345" s="917"/>
      <c r="E345" s="917"/>
      <c r="F345" s="918"/>
      <c r="G345" s="110"/>
      <c r="H345" s="111" t="s">
        <v>13</v>
      </c>
      <c r="I345" s="112"/>
      <c r="J345" s="112">
        <f>J346</f>
        <v>6350000</v>
      </c>
      <c r="K345" s="113"/>
      <c r="L345" s="114" t="s">
        <v>27</v>
      </c>
    </row>
    <row r="346" spans="1:12">
      <c r="A346" s="115" t="s">
        <v>13</v>
      </c>
      <c r="B346" s="886" t="s">
        <v>280</v>
      </c>
      <c r="C346" s="887"/>
      <c r="D346" s="887"/>
      <c r="E346" s="887"/>
      <c r="F346" s="888"/>
      <c r="G346" s="66">
        <v>1</v>
      </c>
      <c r="H346" s="67" t="s">
        <v>60</v>
      </c>
      <c r="I346" s="68">
        <v>6350000</v>
      </c>
      <c r="J346" s="68">
        <f>G346*I346</f>
        <v>6350000</v>
      </c>
      <c r="K346" s="119" t="s">
        <v>30</v>
      </c>
      <c r="L346" s="120"/>
    </row>
    <row r="347" spans="1:12">
      <c r="A347" s="109" t="s">
        <v>51</v>
      </c>
      <c r="B347" s="916" t="s">
        <v>52</v>
      </c>
      <c r="C347" s="917"/>
      <c r="D347" s="917"/>
      <c r="E347" s="917"/>
      <c r="F347" s="918"/>
      <c r="G347" s="110"/>
      <c r="H347" s="111" t="s">
        <v>13</v>
      </c>
      <c r="I347" s="112"/>
      <c r="J347" s="112">
        <f>J348</f>
        <v>3650000</v>
      </c>
      <c r="K347" s="113"/>
      <c r="L347" s="114" t="s">
        <v>27</v>
      </c>
    </row>
    <row r="348" spans="1:12">
      <c r="A348" s="115" t="s">
        <v>13</v>
      </c>
      <c r="B348" s="919" t="s">
        <v>281</v>
      </c>
      <c r="C348" s="920"/>
      <c r="D348" s="920"/>
      <c r="E348" s="920"/>
      <c r="F348" s="921"/>
      <c r="G348" s="116">
        <v>1</v>
      </c>
      <c r="H348" s="117" t="s">
        <v>60</v>
      </c>
      <c r="I348" s="118">
        <v>3650000</v>
      </c>
      <c r="J348" s="118">
        <f>G348*I348</f>
        <v>3650000</v>
      </c>
      <c r="K348" s="119" t="s">
        <v>30</v>
      </c>
      <c r="L348" s="120"/>
    </row>
    <row r="349" spans="1:12">
      <c r="A349" s="109" t="s">
        <v>102</v>
      </c>
      <c r="B349" s="916" t="s">
        <v>103</v>
      </c>
      <c r="C349" s="917"/>
      <c r="D349" s="917"/>
      <c r="E349" s="917"/>
      <c r="F349" s="918"/>
      <c r="G349" s="110"/>
      <c r="H349" s="111" t="s">
        <v>13</v>
      </c>
      <c r="I349" s="112"/>
      <c r="J349" s="112">
        <f>J350</f>
        <v>15082000</v>
      </c>
      <c r="K349" s="113"/>
      <c r="L349" s="114" t="s">
        <v>27</v>
      </c>
    </row>
    <row r="350" spans="1:12">
      <c r="A350" s="115" t="s">
        <v>13</v>
      </c>
      <c r="B350" s="886" t="s">
        <v>289</v>
      </c>
      <c r="C350" s="887"/>
      <c r="D350" s="887"/>
      <c r="E350" s="887"/>
      <c r="F350" s="888"/>
      <c r="G350" s="66">
        <v>1</v>
      </c>
      <c r="H350" s="67" t="s">
        <v>60</v>
      </c>
      <c r="I350" s="68">
        <v>15082000</v>
      </c>
      <c r="J350" s="68">
        <f>G350*I350</f>
        <v>15082000</v>
      </c>
      <c r="K350" s="119" t="s">
        <v>30</v>
      </c>
      <c r="L350" s="120"/>
    </row>
    <row r="351" spans="1:12">
      <c r="A351" s="109" t="s">
        <v>54</v>
      </c>
      <c r="B351" s="916" t="s">
        <v>55</v>
      </c>
      <c r="C351" s="917"/>
      <c r="D351" s="917"/>
      <c r="E351" s="917"/>
      <c r="F351" s="918"/>
      <c r="G351" s="110"/>
      <c r="H351" s="111" t="s">
        <v>13</v>
      </c>
      <c r="I351" s="112"/>
      <c r="J351" s="112">
        <f>SUM(J352:J353)</f>
        <v>7600000</v>
      </c>
      <c r="K351" s="113"/>
      <c r="L351" s="114" t="s">
        <v>27</v>
      </c>
    </row>
    <row r="352" spans="1:12">
      <c r="A352" s="115" t="s">
        <v>13</v>
      </c>
      <c r="B352" s="919" t="s">
        <v>56</v>
      </c>
      <c r="C352" s="920"/>
      <c r="D352" s="920"/>
      <c r="E352" s="920"/>
      <c r="F352" s="921"/>
      <c r="G352" s="116">
        <v>8</v>
      </c>
      <c r="H352" s="117" t="s">
        <v>57</v>
      </c>
      <c r="I352" s="118">
        <v>600000</v>
      </c>
      <c r="J352" s="118">
        <f>G352*I352</f>
        <v>4800000</v>
      </c>
      <c r="K352" s="119" t="s">
        <v>30</v>
      </c>
      <c r="L352" s="120"/>
    </row>
    <row r="353" spans="1:12">
      <c r="A353" s="115" t="s">
        <v>13</v>
      </c>
      <c r="B353" s="919" t="s">
        <v>167</v>
      </c>
      <c r="C353" s="920"/>
      <c r="D353" s="920"/>
      <c r="E353" s="920"/>
      <c r="F353" s="921"/>
      <c r="G353" s="116">
        <v>8</v>
      </c>
      <c r="H353" s="117" t="s">
        <v>57</v>
      </c>
      <c r="I353" s="118">
        <v>350000</v>
      </c>
      <c r="J353" s="118">
        <f>G353*I353</f>
        <v>2800000</v>
      </c>
      <c r="K353" s="119" t="s">
        <v>30</v>
      </c>
      <c r="L353" s="120"/>
    </row>
    <row r="354" spans="1:12">
      <c r="A354" s="81" t="s">
        <v>255</v>
      </c>
      <c r="B354" s="913" t="s">
        <v>290</v>
      </c>
      <c r="C354" s="914"/>
      <c r="D354" s="914"/>
      <c r="E354" s="914"/>
      <c r="F354" s="915"/>
      <c r="G354" s="82"/>
      <c r="H354" s="84" t="s">
        <v>13</v>
      </c>
      <c r="I354" s="85"/>
      <c r="J354" s="190">
        <f>J355+J357+J359</f>
        <v>18500000</v>
      </c>
      <c r="K354" s="191"/>
      <c r="L354" s="101"/>
    </row>
    <row r="355" spans="1:12">
      <c r="A355" s="88" t="s">
        <v>35</v>
      </c>
      <c r="B355" s="907" t="s">
        <v>36</v>
      </c>
      <c r="C355" s="908"/>
      <c r="D355" s="908"/>
      <c r="E355" s="908"/>
      <c r="F355" s="909"/>
      <c r="G355" s="89"/>
      <c r="H355" s="91" t="s">
        <v>13</v>
      </c>
      <c r="I355" s="92"/>
      <c r="J355" s="92">
        <f>J356</f>
        <v>6350000</v>
      </c>
      <c r="K355" s="93"/>
      <c r="L355" s="94" t="s">
        <v>27</v>
      </c>
    </row>
    <row r="356" spans="1:12">
      <c r="A356" s="95" t="s">
        <v>13</v>
      </c>
      <c r="B356" s="886" t="s">
        <v>280</v>
      </c>
      <c r="C356" s="887"/>
      <c r="D356" s="887"/>
      <c r="E356" s="887"/>
      <c r="F356" s="888"/>
      <c r="G356" s="66">
        <v>1</v>
      </c>
      <c r="H356" s="67" t="s">
        <v>60</v>
      </c>
      <c r="I356" s="68">
        <v>6350000</v>
      </c>
      <c r="J356" s="68">
        <f>G356*I356</f>
        <v>6350000</v>
      </c>
      <c r="K356" s="100" t="s">
        <v>30</v>
      </c>
      <c r="L356" s="101"/>
    </row>
    <row r="357" spans="1:12">
      <c r="A357" s="88" t="s">
        <v>51</v>
      </c>
      <c r="B357" s="907" t="s">
        <v>52</v>
      </c>
      <c r="C357" s="908"/>
      <c r="D357" s="908"/>
      <c r="E357" s="908"/>
      <c r="F357" s="909"/>
      <c r="G357" s="89"/>
      <c r="H357" s="91" t="s">
        <v>13</v>
      </c>
      <c r="I357" s="92"/>
      <c r="J357" s="92">
        <f>J358</f>
        <v>4550000</v>
      </c>
      <c r="K357" s="93"/>
      <c r="L357" s="94" t="s">
        <v>27</v>
      </c>
    </row>
    <row r="358" spans="1:12">
      <c r="A358" s="95" t="s">
        <v>13</v>
      </c>
      <c r="B358" s="910" t="s">
        <v>281</v>
      </c>
      <c r="C358" s="911"/>
      <c r="D358" s="911"/>
      <c r="E358" s="911"/>
      <c r="F358" s="912"/>
      <c r="G358" s="96">
        <v>1</v>
      </c>
      <c r="H358" s="98" t="s">
        <v>60</v>
      </c>
      <c r="I358" s="99">
        <v>4550000</v>
      </c>
      <c r="J358" s="99">
        <f>G358*I358</f>
        <v>4550000</v>
      </c>
      <c r="K358" s="100" t="s">
        <v>30</v>
      </c>
      <c r="L358" s="101"/>
    </row>
    <row r="359" spans="1:12">
      <c r="A359" s="88" t="s">
        <v>54</v>
      </c>
      <c r="B359" s="907" t="s">
        <v>55</v>
      </c>
      <c r="C359" s="908"/>
      <c r="D359" s="908"/>
      <c r="E359" s="908"/>
      <c r="F359" s="909"/>
      <c r="G359" s="89"/>
      <c r="H359" s="91" t="s">
        <v>13</v>
      </c>
      <c r="I359" s="92"/>
      <c r="J359" s="92">
        <f>SUM(J360:J361)</f>
        <v>7600000</v>
      </c>
      <c r="K359" s="93"/>
      <c r="L359" s="94" t="s">
        <v>27</v>
      </c>
    </row>
    <row r="360" spans="1:12">
      <c r="A360" s="95" t="s">
        <v>13</v>
      </c>
      <c r="B360" s="910" t="s">
        <v>56</v>
      </c>
      <c r="C360" s="911"/>
      <c r="D360" s="911"/>
      <c r="E360" s="911"/>
      <c r="F360" s="912"/>
      <c r="G360" s="96">
        <v>8</v>
      </c>
      <c r="H360" s="98" t="s">
        <v>57</v>
      </c>
      <c r="I360" s="99">
        <v>600000</v>
      </c>
      <c r="J360" s="99">
        <f>G360*I360</f>
        <v>4800000</v>
      </c>
      <c r="K360" s="100" t="s">
        <v>30</v>
      </c>
      <c r="L360" s="101"/>
    </row>
    <row r="361" spans="1:12">
      <c r="A361" s="95" t="s">
        <v>13</v>
      </c>
      <c r="B361" s="910" t="s">
        <v>167</v>
      </c>
      <c r="C361" s="911"/>
      <c r="D361" s="911"/>
      <c r="E361" s="911"/>
      <c r="F361" s="912"/>
      <c r="G361" s="96">
        <v>8</v>
      </c>
      <c r="H361" s="98" t="s">
        <v>57</v>
      </c>
      <c r="I361" s="99">
        <v>350000</v>
      </c>
      <c r="J361" s="99">
        <f>G361*I361</f>
        <v>2800000</v>
      </c>
      <c r="K361" s="100" t="s">
        <v>30</v>
      </c>
      <c r="L361" s="101"/>
    </row>
    <row r="362" spans="1:12">
      <c r="A362" s="81" t="s">
        <v>291</v>
      </c>
      <c r="B362" s="913" t="s">
        <v>292</v>
      </c>
      <c r="C362" s="914"/>
      <c r="D362" s="914"/>
      <c r="E362" s="914"/>
      <c r="F362" s="915"/>
      <c r="G362" s="82"/>
      <c r="H362" s="84" t="s">
        <v>13</v>
      </c>
      <c r="I362" s="85"/>
      <c r="J362" s="190">
        <f>J363+J365+J367</f>
        <v>18500000</v>
      </c>
      <c r="K362" s="191"/>
      <c r="L362" s="101"/>
    </row>
    <row r="363" spans="1:12">
      <c r="A363" s="88" t="s">
        <v>35</v>
      </c>
      <c r="B363" s="907" t="s">
        <v>36</v>
      </c>
      <c r="C363" s="908"/>
      <c r="D363" s="908"/>
      <c r="E363" s="908"/>
      <c r="F363" s="909"/>
      <c r="G363" s="89"/>
      <c r="H363" s="91" t="s">
        <v>13</v>
      </c>
      <c r="I363" s="92"/>
      <c r="J363" s="92">
        <f>J364</f>
        <v>6350000</v>
      </c>
      <c r="K363" s="93"/>
      <c r="L363" s="94" t="s">
        <v>27</v>
      </c>
    </row>
    <row r="364" spans="1:12">
      <c r="A364" s="95" t="s">
        <v>13</v>
      </c>
      <c r="B364" s="886" t="s">
        <v>280</v>
      </c>
      <c r="C364" s="887"/>
      <c r="D364" s="887"/>
      <c r="E364" s="887"/>
      <c r="F364" s="888"/>
      <c r="G364" s="66">
        <v>1</v>
      </c>
      <c r="H364" s="67" t="s">
        <v>60</v>
      </c>
      <c r="I364" s="68">
        <v>6350000</v>
      </c>
      <c r="J364" s="68">
        <f>G364*I364</f>
        <v>6350000</v>
      </c>
      <c r="K364" s="100" t="s">
        <v>30</v>
      </c>
      <c r="L364" s="101"/>
    </row>
    <row r="365" spans="1:12">
      <c r="A365" s="88" t="s">
        <v>51</v>
      </c>
      <c r="B365" s="907" t="s">
        <v>52</v>
      </c>
      <c r="C365" s="908"/>
      <c r="D365" s="908"/>
      <c r="E365" s="908"/>
      <c r="F365" s="909"/>
      <c r="G365" s="89"/>
      <c r="H365" s="91" t="s">
        <v>13</v>
      </c>
      <c r="I365" s="92"/>
      <c r="J365" s="92">
        <f>J366</f>
        <v>4550000</v>
      </c>
      <c r="K365" s="93"/>
      <c r="L365" s="94" t="s">
        <v>27</v>
      </c>
    </row>
    <row r="366" spans="1:12">
      <c r="A366" s="95" t="s">
        <v>13</v>
      </c>
      <c r="B366" s="910" t="s">
        <v>281</v>
      </c>
      <c r="C366" s="911"/>
      <c r="D366" s="911"/>
      <c r="E366" s="911"/>
      <c r="F366" s="912"/>
      <c r="G366" s="96">
        <v>1</v>
      </c>
      <c r="H366" s="98" t="s">
        <v>60</v>
      </c>
      <c r="I366" s="99">
        <v>4550000</v>
      </c>
      <c r="J366" s="99">
        <f>G366*I366</f>
        <v>4550000</v>
      </c>
      <c r="K366" s="100" t="s">
        <v>30</v>
      </c>
      <c r="L366" s="101"/>
    </row>
    <row r="367" spans="1:12">
      <c r="A367" s="88" t="s">
        <v>54</v>
      </c>
      <c r="B367" s="907" t="s">
        <v>55</v>
      </c>
      <c r="C367" s="908"/>
      <c r="D367" s="908"/>
      <c r="E367" s="908"/>
      <c r="F367" s="909"/>
      <c r="G367" s="89"/>
      <c r="H367" s="91" t="s">
        <v>13</v>
      </c>
      <c r="I367" s="92"/>
      <c r="J367" s="92">
        <f>SUM(J368:J369)</f>
        <v>7600000</v>
      </c>
      <c r="K367" s="93"/>
      <c r="L367" s="94" t="s">
        <v>27</v>
      </c>
    </row>
    <row r="368" spans="1:12">
      <c r="A368" s="95" t="s">
        <v>13</v>
      </c>
      <c r="B368" s="910" t="s">
        <v>56</v>
      </c>
      <c r="C368" s="911"/>
      <c r="D368" s="911"/>
      <c r="E368" s="911"/>
      <c r="F368" s="912"/>
      <c r="G368" s="96">
        <v>8</v>
      </c>
      <c r="H368" s="98" t="s">
        <v>57</v>
      </c>
      <c r="I368" s="99">
        <v>600000</v>
      </c>
      <c r="J368" s="99">
        <f>G368*I368</f>
        <v>4800000</v>
      </c>
      <c r="K368" s="100" t="s">
        <v>30</v>
      </c>
      <c r="L368" s="101"/>
    </row>
    <row r="369" spans="1:12">
      <c r="A369" s="95" t="s">
        <v>13</v>
      </c>
      <c r="B369" s="910" t="s">
        <v>167</v>
      </c>
      <c r="C369" s="911"/>
      <c r="D369" s="911"/>
      <c r="E369" s="911"/>
      <c r="F369" s="912"/>
      <c r="G369" s="96">
        <v>8</v>
      </c>
      <c r="H369" s="98" t="s">
        <v>57</v>
      </c>
      <c r="I369" s="99">
        <v>350000</v>
      </c>
      <c r="J369" s="99">
        <f>G369*I369</f>
        <v>2800000</v>
      </c>
      <c r="K369" s="100" t="s">
        <v>30</v>
      </c>
      <c r="L369" s="101"/>
    </row>
    <row r="370" spans="1:12">
      <c r="A370" s="156" t="s">
        <v>264</v>
      </c>
      <c r="B370" s="922" t="s">
        <v>293</v>
      </c>
      <c r="C370" s="923"/>
      <c r="D370" s="923"/>
      <c r="E370" s="923"/>
      <c r="F370" s="924"/>
      <c r="G370" s="157"/>
      <c r="H370" s="158" t="s">
        <v>13</v>
      </c>
      <c r="I370" s="159"/>
      <c r="J370" s="183">
        <f>J371+J373</f>
        <v>87400000</v>
      </c>
      <c r="K370" s="184"/>
      <c r="L370" s="120"/>
    </row>
    <row r="371" spans="1:12">
      <c r="A371" s="109" t="s">
        <v>102</v>
      </c>
      <c r="B371" s="916" t="s">
        <v>103</v>
      </c>
      <c r="C371" s="917"/>
      <c r="D371" s="917"/>
      <c r="E371" s="917"/>
      <c r="F371" s="918"/>
      <c r="G371" s="110"/>
      <c r="H371" s="111" t="s">
        <v>13</v>
      </c>
      <c r="I371" s="112"/>
      <c r="J371" s="112">
        <f>J372</f>
        <v>8000000</v>
      </c>
      <c r="K371" s="113"/>
      <c r="L371" s="114" t="s">
        <v>27</v>
      </c>
    </row>
    <row r="372" spans="1:12">
      <c r="A372" s="115" t="s">
        <v>13</v>
      </c>
      <c r="B372" s="919" t="s">
        <v>294</v>
      </c>
      <c r="C372" s="920"/>
      <c r="D372" s="920"/>
      <c r="E372" s="920"/>
      <c r="F372" s="921"/>
      <c r="G372" s="116">
        <v>1</v>
      </c>
      <c r="H372" s="117" t="s">
        <v>132</v>
      </c>
      <c r="I372" s="118">
        <v>8000000</v>
      </c>
      <c r="J372" s="118">
        <f>G372*I372</f>
        <v>8000000</v>
      </c>
      <c r="K372" s="119" t="s">
        <v>30</v>
      </c>
      <c r="L372" s="120"/>
    </row>
    <row r="373" spans="1:12">
      <c r="A373" s="109" t="s">
        <v>88</v>
      </c>
      <c r="B373" s="916" t="s">
        <v>89</v>
      </c>
      <c r="C373" s="917"/>
      <c r="D373" s="917"/>
      <c r="E373" s="917"/>
      <c r="F373" s="918"/>
      <c r="G373" s="110"/>
      <c r="H373" s="111" t="s">
        <v>13</v>
      </c>
      <c r="I373" s="112"/>
      <c r="J373" s="112">
        <f>J374</f>
        <v>79400000</v>
      </c>
      <c r="K373" s="113"/>
      <c r="L373" s="114" t="s">
        <v>27</v>
      </c>
    </row>
    <row r="374" spans="1:12">
      <c r="A374" s="115" t="s">
        <v>13</v>
      </c>
      <c r="B374" s="919" t="s">
        <v>295</v>
      </c>
      <c r="C374" s="920"/>
      <c r="D374" s="920"/>
      <c r="E374" s="920"/>
      <c r="F374" s="921"/>
      <c r="G374" s="116">
        <v>1</v>
      </c>
      <c r="H374" s="117" t="s">
        <v>132</v>
      </c>
      <c r="I374" s="118">
        <v>79400000</v>
      </c>
      <c r="J374" s="118">
        <f>G374*I374</f>
        <v>79400000</v>
      </c>
      <c r="K374" s="119" t="s">
        <v>30</v>
      </c>
      <c r="L374" s="120"/>
    </row>
    <row r="375" spans="1:12">
      <c r="A375" s="74" t="s">
        <v>296</v>
      </c>
      <c r="B375" s="75" t="s">
        <v>297</v>
      </c>
      <c r="C375" s="76"/>
      <c r="D375" s="76"/>
      <c r="E375" s="76"/>
      <c r="F375" s="77"/>
      <c r="G375" s="75">
        <v>0</v>
      </c>
      <c r="H375" s="77" t="s">
        <v>13</v>
      </c>
      <c r="I375" s="78">
        <v>0</v>
      </c>
      <c r="J375" s="78">
        <f>J376+J385</f>
        <v>1866594000</v>
      </c>
      <c r="K375" s="79"/>
      <c r="L375" s="80"/>
    </row>
    <row r="376" spans="1:12">
      <c r="A376" s="81" t="s">
        <v>21</v>
      </c>
      <c r="B376" s="82" t="s">
        <v>203</v>
      </c>
      <c r="C376" s="83"/>
      <c r="D376" s="83"/>
      <c r="E376" s="83"/>
      <c r="F376" s="84"/>
      <c r="G376" s="82">
        <v>0</v>
      </c>
      <c r="H376" s="84" t="s">
        <v>13</v>
      </c>
      <c r="I376" s="85">
        <v>0</v>
      </c>
      <c r="J376" s="85">
        <f>J377+J379+J381+J383</f>
        <v>1616055000</v>
      </c>
      <c r="K376" s="86"/>
      <c r="L376" s="87"/>
    </row>
    <row r="377" spans="1:12">
      <c r="A377" s="88" t="s">
        <v>204</v>
      </c>
      <c r="B377" s="89" t="s">
        <v>205</v>
      </c>
      <c r="C377" s="90"/>
      <c r="D377" s="90"/>
      <c r="E377" s="90"/>
      <c r="F377" s="91"/>
      <c r="G377" s="89">
        <v>0</v>
      </c>
      <c r="H377" s="91" t="s">
        <v>13</v>
      </c>
      <c r="I377" s="92">
        <v>0</v>
      </c>
      <c r="J377" s="92">
        <f>J378</f>
        <v>777300000</v>
      </c>
      <c r="K377" s="93"/>
      <c r="L377" s="198" t="s">
        <v>76</v>
      </c>
    </row>
    <row r="378" spans="1:12">
      <c r="A378" s="95" t="s">
        <v>13</v>
      </c>
      <c r="B378" s="96" t="s">
        <v>298</v>
      </c>
      <c r="C378" s="102"/>
      <c r="D378" s="102"/>
      <c r="E378" s="102"/>
      <c r="F378" s="98"/>
      <c r="G378" s="96">
        <v>1</v>
      </c>
      <c r="H378" s="98" t="s">
        <v>132</v>
      </c>
      <c r="I378" s="99">
        <v>777300000</v>
      </c>
      <c r="J378" s="99">
        <f>G378*I378</f>
        <v>777300000</v>
      </c>
      <c r="K378" s="100" t="s">
        <v>30</v>
      </c>
      <c r="L378" s="101"/>
    </row>
    <row r="379" spans="1:12">
      <c r="A379" s="88" t="s">
        <v>207</v>
      </c>
      <c r="B379" s="89" t="s">
        <v>208</v>
      </c>
      <c r="C379" s="90"/>
      <c r="D379" s="90"/>
      <c r="E379" s="90"/>
      <c r="F379" s="91"/>
      <c r="G379" s="89">
        <v>0</v>
      </c>
      <c r="H379" s="91" t="s">
        <v>13</v>
      </c>
      <c r="I379" s="92">
        <v>0</v>
      </c>
      <c r="J379" s="92">
        <f>J380</f>
        <v>10000000</v>
      </c>
      <c r="K379" s="93"/>
      <c r="L379" s="198" t="s">
        <v>76</v>
      </c>
    </row>
    <row r="380" spans="1:12">
      <c r="A380" s="95" t="s">
        <v>13</v>
      </c>
      <c r="B380" s="66" t="s">
        <v>299</v>
      </c>
      <c r="C380" s="97"/>
      <c r="D380" s="97"/>
      <c r="E380" s="97"/>
      <c r="F380" s="67"/>
      <c r="G380" s="66">
        <v>1</v>
      </c>
      <c r="H380" s="67" t="s">
        <v>132</v>
      </c>
      <c r="I380" s="68">
        <v>10000000</v>
      </c>
      <c r="J380" s="68">
        <f>G380*I380</f>
        <v>10000000</v>
      </c>
      <c r="K380" s="100" t="s">
        <v>30</v>
      </c>
      <c r="L380" s="101"/>
    </row>
    <row r="381" spans="1:12">
      <c r="A381" s="88" t="s">
        <v>192</v>
      </c>
      <c r="B381" s="89" t="s">
        <v>193</v>
      </c>
      <c r="C381" s="90"/>
      <c r="D381" s="90"/>
      <c r="E381" s="90"/>
      <c r="F381" s="91"/>
      <c r="G381" s="89">
        <v>0</v>
      </c>
      <c r="H381" s="91" t="s">
        <v>13</v>
      </c>
      <c r="I381" s="92">
        <v>0</v>
      </c>
      <c r="J381" s="92">
        <f>J382</f>
        <v>35000000</v>
      </c>
      <c r="K381" s="93"/>
      <c r="L381" s="198" t="s">
        <v>76</v>
      </c>
    </row>
    <row r="382" spans="1:12">
      <c r="A382" s="95" t="s">
        <v>13</v>
      </c>
      <c r="B382" s="96" t="s">
        <v>300</v>
      </c>
      <c r="C382" s="102"/>
      <c r="D382" s="102"/>
      <c r="E382" s="102"/>
      <c r="F382" s="98"/>
      <c r="G382" s="96">
        <v>1</v>
      </c>
      <c r="H382" s="98" t="s">
        <v>132</v>
      </c>
      <c r="I382" s="99">
        <v>35000000</v>
      </c>
      <c r="J382" s="99">
        <f>G382*I382</f>
        <v>35000000</v>
      </c>
      <c r="K382" s="100" t="s">
        <v>30</v>
      </c>
      <c r="L382" s="101"/>
    </row>
    <row r="383" spans="1:12">
      <c r="A383" s="88" t="s">
        <v>195</v>
      </c>
      <c r="B383" s="89" t="s">
        <v>196</v>
      </c>
      <c r="C383" s="90"/>
      <c r="D383" s="90"/>
      <c r="E383" s="90"/>
      <c r="F383" s="91"/>
      <c r="G383" s="89">
        <v>0</v>
      </c>
      <c r="H383" s="91" t="s">
        <v>13</v>
      </c>
      <c r="I383" s="92">
        <v>0</v>
      </c>
      <c r="J383" s="92">
        <f>J384</f>
        <v>793755000</v>
      </c>
      <c r="K383" s="93"/>
      <c r="L383" s="198" t="s">
        <v>76</v>
      </c>
    </row>
    <row r="384" spans="1:12">
      <c r="A384" s="95" t="s">
        <v>13</v>
      </c>
      <c r="B384" s="66" t="s">
        <v>301</v>
      </c>
      <c r="C384" s="97"/>
      <c r="D384" s="97"/>
      <c r="E384" s="97"/>
      <c r="F384" s="67"/>
      <c r="G384" s="66">
        <v>1</v>
      </c>
      <c r="H384" s="67" t="s">
        <v>132</v>
      </c>
      <c r="I384" s="68">
        <v>793755000</v>
      </c>
      <c r="J384" s="68">
        <f>G384*I384</f>
        <v>793755000</v>
      </c>
      <c r="K384" s="173" t="s">
        <v>30</v>
      </c>
      <c r="L384" s="19"/>
    </row>
    <row r="385" spans="1:12">
      <c r="A385" s="156" t="s">
        <v>40</v>
      </c>
      <c r="B385" s="922" t="s">
        <v>302</v>
      </c>
      <c r="C385" s="923"/>
      <c r="D385" s="923"/>
      <c r="E385" s="923"/>
      <c r="F385" s="924"/>
      <c r="G385" s="157"/>
      <c r="H385" s="158" t="s">
        <v>13</v>
      </c>
      <c r="I385" s="159"/>
      <c r="J385" s="183">
        <f>J386+J388+J390</f>
        <v>250539000</v>
      </c>
      <c r="K385" s="184"/>
      <c r="L385" s="120"/>
    </row>
    <row r="386" spans="1:12">
      <c r="A386" s="109" t="s">
        <v>35</v>
      </c>
      <c r="B386" s="916" t="s">
        <v>36</v>
      </c>
      <c r="C386" s="917"/>
      <c r="D386" s="917"/>
      <c r="E386" s="917"/>
      <c r="F386" s="918"/>
      <c r="G386" s="110"/>
      <c r="H386" s="111" t="s">
        <v>13</v>
      </c>
      <c r="I386" s="112"/>
      <c r="J386" s="112">
        <f>J387</f>
        <v>75537000</v>
      </c>
      <c r="K386" s="113"/>
      <c r="L386" s="114" t="s">
        <v>27</v>
      </c>
    </row>
    <row r="387" spans="1:12">
      <c r="A387" s="115" t="s">
        <v>13</v>
      </c>
      <c r="B387" s="886" t="s">
        <v>303</v>
      </c>
      <c r="C387" s="887"/>
      <c r="D387" s="887"/>
      <c r="E387" s="887"/>
      <c r="F387" s="888"/>
      <c r="G387" s="66">
        <v>1</v>
      </c>
      <c r="H387" s="67" t="s">
        <v>132</v>
      </c>
      <c r="I387" s="68">
        <v>75537000</v>
      </c>
      <c r="J387" s="68">
        <f>G387*I387</f>
        <v>75537000</v>
      </c>
      <c r="K387" s="119" t="s">
        <v>30</v>
      </c>
      <c r="L387" s="120"/>
    </row>
    <row r="388" spans="1:12">
      <c r="A388" s="109" t="s">
        <v>51</v>
      </c>
      <c r="B388" s="916" t="s">
        <v>52</v>
      </c>
      <c r="C388" s="917"/>
      <c r="D388" s="917"/>
      <c r="E388" s="917"/>
      <c r="F388" s="918"/>
      <c r="G388" s="110"/>
      <c r="H388" s="111" t="s">
        <v>13</v>
      </c>
      <c r="I388" s="112"/>
      <c r="J388" s="112">
        <f>J389</f>
        <v>138250000</v>
      </c>
      <c r="K388" s="113"/>
      <c r="L388" s="114" t="s">
        <v>27</v>
      </c>
    </row>
    <row r="389" spans="1:12">
      <c r="A389" s="115" t="s">
        <v>13</v>
      </c>
      <c r="B389" s="919" t="s">
        <v>304</v>
      </c>
      <c r="C389" s="920"/>
      <c r="D389" s="920"/>
      <c r="E389" s="920"/>
      <c r="F389" s="921"/>
      <c r="G389" s="116">
        <v>1</v>
      </c>
      <c r="H389" s="117" t="s">
        <v>132</v>
      </c>
      <c r="I389" s="118">
        <v>138250000</v>
      </c>
      <c r="J389" s="118">
        <f>G389*I389</f>
        <v>138250000</v>
      </c>
      <c r="K389" s="119" t="s">
        <v>30</v>
      </c>
      <c r="L389" s="120"/>
    </row>
    <row r="390" spans="1:12">
      <c r="A390" s="109" t="s">
        <v>54</v>
      </c>
      <c r="B390" s="916" t="s">
        <v>55</v>
      </c>
      <c r="C390" s="917"/>
      <c r="D390" s="917"/>
      <c r="E390" s="917"/>
      <c r="F390" s="918"/>
      <c r="G390" s="110"/>
      <c r="H390" s="111" t="s">
        <v>13</v>
      </c>
      <c r="I390" s="112"/>
      <c r="J390" s="112">
        <f>J391</f>
        <v>36752000</v>
      </c>
      <c r="K390" s="113"/>
      <c r="L390" s="114" t="s">
        <v>27</v>
      </c>
    </row>
    <row r="391" spans="1:12">
      <c r="A391" s="115" t="s">
        <v>13</v>
      </c>
      <c r="B391" s="919" t="s">
        <v>62</v>
      </c>
      <c r="C391" s="920"/>
      <c r="D391" s="920"/>
      <c r="E391" s="920"/>
      <c r="F391" s="921"/>
      <c r="G391" s="116">
        <v>1</v>
      </c>
      <c r="H391" s="117" t="s">
        <v>132</v>
      </c>
      <c r="I391" s="118">
        <v>36752000</v>
      </c>
      <c r="J391" s="118">
        <f>G391*I391</f>
        <v>36752000</v>
      </c>
      <c r="K391" s="119" t="s">
        <v>30</v>
      </c>
      <c r="L391" s="120"/>
    </row>
    <row r="392" spans="1:12">
      <c r="A392" s="74" t="s">
        <v>305</v>
      </c>
      <c r="B392" s="931" t="s">
        <v>306</v>
      </c>
      <c r="C392" s="932"/>
      <c r="D392" s="932"/>
      <c r="E392" s="932"/>
      <c r="F392" s="933"/>
      <c r="G392" s="75"/>
      <c r="H392" s="77" t="s">
        <v>13</v>
      </c>
      <c r="I392" s="78"/>
      <c r="J392" s="78">
        <f>J393+J400+J409+J416+J423</f>
        <v>370599000</v>
      </c>
      <c r="K392" s="79"/>
      <c r="L392" s="80"/>
    </row>
    <row r="393" spans="1:12">
      <c r="A393" s="81" t="s">
        <v>21</v>
      </c>
      <c r="B393" s="913" t="s">
        <v>307</v>
      </c>
      <c r="C393" s="914"/>
      <c r="D393" s="914"/>
      <c r="E393" s="914"/>
      <c r="F393" s="915"/>
      <c r="G393" s="82"/>
      <c r="H393" s="84" t="s">
        <v>13</v>
      </c>
      <c r="I393" s="85"/>
      <c r="J393" s="190">
        <f>J394+J396+J398</f>
        <v>62679000</v>
      </c>
      <c r="K393" s="191"/>
      <c r="L393" s="101"/>
    </row>
    <row r="394" spans="1:12">
      <c r="A394" s="88" t="s">
        <v>35</v>
      </c>
      <c r="B394" s="907" t="s">
        <v>36</v>
      </c>
      <c r="C394" s="908"/>
      <c r="D394" s="908"/>
      <c r="E394" s="908"/>
      <c r="F394" s="909"/>
      <c r="G394" s="89"/>
      <c r="H394" s="91" t="s">
        <v>13</v>
      </c>
      <c r="I394" s="92"/>
      <c r="J394" s="92">
        <f>J395</f>
        <v>6300000</v>
      </c>
      <c r="K394" s="93"/>
      <c r="L394" s="94" t="s">
        <v>27</v>
      </c>
    </row>
    <row r="395" spans="1:12">
      <c r="A395" s="95" t="s">
        <v>13</v>
      </c>
      <c r="B395" s="886" t="s">
        <v>308</v>
      </c>
      <c r="C395" s="887"/>
      <c r="D395" s="887"/>
      <c r="E395" s="887"/>
      <c r="F395" s="888"/>
      <c r="G395" s="66">
        <v>1</v>
      </c>
      <c r="H395" s="67" t="s">
        <v>29</v>
      </c>
      <c r="I395" s="68">
        <v>6300000</v>
      </c>
      <c r="J395" s="68">
        <f>G395*I395</f>
        <v>6300000</v>
      </c>
      <c r="K395" s="100" t="s">
        <v>30</v>
      </c>
      <c r="L395" s="101"/>
    </row>
    <row r="396" spans="1:12">
      <c r="A396" s="88" t="s">
        <v>51</v>
      </c>
      <c r="B396" s="907" t="s">
        <v>52</v>
      </c>
      <c r="C396" s="908"/>
      <c r="D396" s="908"/>
      <c r="E396" s="908"/>
      <c r="F396" s="909"/>
      <c r="G396" s="89"/>
      <c r="H396" s="91" t="s">
        <v>13</v>
      </c>
      <c r="I396" s="92"/>
      <c r="J396" s="92">
        <f>J397</f>
        <v>50400000</v>
      </c>
      <c r="K396" s="93"/>
      <c r="L396" s="94" t="s">
        <v>27</v>
      </c>
    </row>
    <row r="397" spans="1:12">
      <c r="A397" s="95" t="s">
        <v>13</v>
      </c>
      <c r="B397" s="910" t="s">
        <v>61</v>
      </c>
      <c r="C397" s="911"/>
      <c r="D397" s="911"/>
      <c r="E397" s="911"/>
      <c r="F397" s="912"/>
      <c r="G397" s="96">
        <v>1</v>
      </c>
      <c r="H397" s="98" t="s">
        <v>29</v>
      </c>
      <c r="I397" s="99">
        <v>50400000</v>
      </c>
      <c r="J397" s="99">
        <f>G397*I397</f>
        <v>50400000</v>
      </c>
      <c r="K397" s="100" t="s">
        <v>30</v>
      </c>
      <c r="L397" s="101"/>
    </row>
    <row r="398" spans="1:12">
      <c r="A398" s="88" t="s">
        <v>240</v>
      </c>
      <c r="B398" s="907" t="s">
        <v>241</v>
      </c>
      <c r="C398" s="908"/>
      <c r="D398" s="908"/>
      <c r="E398" s="908"/>
      <c r="F398" s="909"/>
      <c r="G398" s="89"/>
      <c r="H398" s="91" t="s">
        <v>13</v>
      </c>
      <c r="I398" s="92"/>
      <c r="J398" s="92">
        <f>J399</f>
        <v>5979000</v>
      </c>
      <c r="K398" s="93"/>
      <c r="L398" s="94" t="s">
        <v>27</v>
      </c>
    </row>
    <row r="399" spans="1:12">
      <c r="A399" s="95" t="s">
        <v>13</v>
      </c>
      <c r="B399" s="910" t="s">
        <v>309</v>
      </c>
      <c r="C399" s="911"/>
      <c r="D399" s="911"/>
      <c r="E399" s="911"/>
      <c r="F399" s="912"/>
      <c r="G399" s="96">
        <v>3</v>
      </c>
      <c r="H399" s="98" t="s">
        <v>29</v>
      </c>
      <c r="I399" s="99">
        <v>1993000</v>
      </c>
      <c r="J399" s="99">
        <f>G399*I399</f>
        <v>5979000</v>
      </c>
      <c r="K399" s="100" t="s">
        <v>30</v>
      </c>
      <c r="L399" s="101"/>
    </row>
    <row r="400" spans="1:12">
      <c r="A400" s="156" t="s">
        <v>40</v>
      </c>
      <c r="B400" s="922" t="s">
        <v>310</v>
      </c>
      <c r="C400" s="923"/>
      <c r="D400" s="923"/>
      <c r="E400" s="923"/>
      <c r="F400" s="924"/>
      <c r="G400" s="157"/>
      <c r="H400" s="158" t="s">
        <v>13</v>
      </c>
      <c r="I400" s="159"/>
      <c r="J400" s="183">
        <f>J401+J403+J405+J407</f>
        <v>26520000</v>
      </c>
      <c r="K400" s="184"/>
      <c r="L400" s="120"/>
    </row>
    <row r="401" spans="1:12">
      <c r="A401" s="109" t="s">
        <v>35</v>
      </c>
      <c r="B401" s="916" t="s">
        <v>36</v>
      </c>
      <c r="C401" s="917"/>
      <c r="D401" s="917"/>
      <c r="E401" s="917"/>
      <c r="F401" s="918"/>
      <c r="G401" s="110"/>
      <c r="H401" s="111" t="s">
        <v>13</v>
      </c>
      <c r="I401" s="112"/>
      <c r="J401" s="112">
        <f>J402</f>
        <v>1920000</v>
      </c>
      <c r="K401" s="113"/>
      <c r="L401" s="114" t="s">
        <v>27</v>
      </c>
    </row>
    <row r="402" spans="1:12">
      <c r="A402" s="115" t="s">
        <v>13</v>
      </c>
      <c r="B402" s="886" t="s">
        <v>308</v>
      </c>
      <c r="C402" s="887"/>
      <c r="D402" s="887"/>
      <c r="E402" s="887"/>
      <c r="F402" s="888"/>
      <c r="G402" s="66">
        <v>1</v>
      </c>
      <c r="H402" s="67" t="s">
        <v>29</v>
      </c>
      <c r="I402" s="68">
        <v>1920000</v>
      </c>
      <c r="J402" s="68">
        <f>G402*I402</f>
        <v>1920000</v>
      </c>
      <c r="K402" s="119" t="s">
        <v>30</v>
      </c>
      <c r="L402" s="120"/>
    </row>
    <row r="403" spans="1:12">
      <c r="A403" s="109" t="s">
        <v>51</v>
      </c>
      <c r="B403" s="916" t="s">
        <v>52</v>
      </c>
      <c r="C403" s="917"/>
      <c r="D403" s="917"/>
      <c r="E403" s="917"/>
      <c r="F403" s="918"/>
      <c r="G403" s="110"/>
      <c r="H403" s="111" t="s">
        <v>13</v>
      </c>
      <c r="I403" s="112"/>
      <c r="J403" s="112">
        <f>J404</f>
        <v>12600000</v>
      </c>
      <c r="K403" s="113"/>
      <c r="L403" s="114" t="s">
        <v>27</v>
      </c>
    </row>
    <row r="404" spans="1:12">
      <c r="A404" s="115" t="s">
        <v>13</v>
      </c>
      <c r="B404" s="919" t="s">
        <v>61</v>
      </c>
      <c r="C404" s="920"/>
      <c r="D404" s="920"/>
      <c r="E404" s="920"/>
      <c r="F404" s="921"/>
      <c r="G404" s="116">
        <v>1</v>
      </c>
      <c r="H404" s="117" t="s">
        <v>29</v>
      </c>
      <c r="I404" s="118">
        <v>12600000</v>
      </c>
      <c r="J404" s="118">
        <f>G404*I404</f>
        <v>12600000</v>
      </c>
      <c r="K404" s="119" t="s">
        <v>30</v>
      </c>
      <c r="L404" s="120"/>
    </row>
    <row r="405" spans="1:12">
      <c r="A405" s="109" t="s">
        <v>240</v>
      </c>
      <c r="B405" s="916" t="s">
        <v>241</v>
      </c>
      <c r="C405" s="917"/>
      <c r="D405" s="917"/>
      <c r="E405" s="917"/>
      <c r="F405" s="918"/>
      <c r="G405" s="110"/>
      <c r="H405" s="111" t="s">
        <v>13</v>
      </c>
      <c r="I405" s="112"/>
      <c r="J405" s="112">
        <f>J406</f>
        <v>2000000</v>
      </c>
      <c r="K405" s="113"/>
      <c r="L405" s="114" t="s">
        <v>27</v>
      </c>
    </row>
    <row r="406" spans="1:12">
      <c r="A406" s="115" t="s">
        <v>13</v>
      </c>
      <c r="B406" s="919" t="s">
        <v>309</v>
      </c>
      <c r="C406" s="920"/>
      <c r="D406" s="920"/>
      <c r="E406" s="920"/>
      <c r="F406" s="921"/>
      <c r="G406" s="116">
        <v>1</v>
      </c>
      <c r="H406" s="117" t="s">
        <v>29</v>
      </c>
      <c r="I406" s="118">
        <v>2000000</v>
      </c>
      <c r="J406" s="118">
        <f>G406*I406</f>
        <v>2000000</v>
      </c>
      <c r="K406" s="119" t="s">
        <v>30</v>
      </c>
      <c r="L406" s="120"/>
    </row>
    <row r="407" spans="1:12">
      <c r="A407" s="109" t="s">
        <v>88</v>
      </c>
      <c r="B407" s="916" t="s">
        <v>89</v>
      </c>
      <c r="C407" s="917"/>
      <c r="D407" s="917"/>
      <c r="E407" s="917"/>
      <c r="F407" s="918"/>
      <c r="G407" s="110"/>
      <c r="H407" s="111" t="s">
        <v>13</v>
      </c>
      <c r="I407" s="112"/>
      <c r="J407" s="112">
        <f>J408</f>
        <v>10000000</v>
      </c>
      <c r="K407" s="113"/>
      <c r="L407" s="114" t="s">
        <v>27</v>
      </c>
    </row>
    <row r="408" spans="1:12">
      <c r="A408" s="115" t="s">
        <v>13</v>
      </c>
      <c r="B408" s="919" t="s">
        <v>311</v>
      </c>
      <c r="C408" s="920"/>
      <c r="D408" s="920"/>
      <c r="E408" s="920"/>
      <c r="F408" s="921"/>
      <c r="G408" s="116">
        <v>1</v>
      </c>
      <c r="H408" s="117" t="s">
        <v>29</v>
      </c>
      <c r="I408" s="118">
        <v>10000000</v>
      </c>
      <c r="J408" s="118">
        <f>G408*I408</f>
        <v>10000000</v>
      </c>
      <c r="K408" s="119" t="s">
        <v>30</v>
      </c>
      <c r="L408" s="120"/>
    </row>
    <row r="409" spans="1:12">
      <c r="A409" s="81" t="s">
        <v>63</v>
      </c>
      <c r="B409" s="913" t="s">
        <v>312</v>
      </c>
      <c r="C409" s="914"/>
      <c r="D409" s="914"/>
      <c r="E409" s="914"/>
      <c r="F409" s="915"/>
      <c r="G409" s="82"/>
      <c r="H409" s="84" t="s">
        <v>13</v>
      </c>
      <c r="I409" s="85"/>
      <c r="J409" s="190">
        <f>J410+J412+J414</f>
        <v>125140000</v>
      </c>
      <c r="K409" s="191"/>
      <c r="L409" s="101"/>
    </row>
    <row r="410" spans="1:12">
      <c r="A410" s="88" t="s">
        <v>35</v>
      </c>
      <c r="B410" s="907" t="s">
        <v>36</v>
      </c>
      <c r="C410" s="908"/>
      <c r="D410" s="908"/>
      <c r="E410" s="908"/>
      <c r="F410" s="909"/>
      <c r="G410" s="89"/>
      <c r="H410" s="91" t="s">
        <v>13</v>
      </c>
      <c r="I410" s="92"/>
      <c r="J410" s="92">
        <f>J411</f>
        <v>11300000</v>
      </c>
      <c r="K410" s="93"/>
      <c r="L410" s="94" t="s">
        <v>27</v>
      </c>
    </row>
    <row r="411" spans="1:12">
      <c r="A411" s="95" t="s">
        <v>13</v>
      </c>
      <c r="B411" s="910" t="s">
        <v>308</v>
      </c>
      <c r="C411" s="911"/>
      <c r="D411" s="911"/>
      <c r="E411" s="911"/>
      <c r="F411" s="912"/>
      <c r="G411" s="96">
        <v>1</v>
      </c>
      <c r="H411" s="98" t="s">
        <v>29</v>
      </c>
      <c r="I411" s="99">
        <v>11300000</v>
      </c>
      <c r="J411" s="99">
        <f>G411*I411</f>
        <v>11300000</v>
      </c>
      <c r="K411" s="100" t="s">
        <v>30</v>
      </c>
      <c r="L411" s="101"/>
    </row>
    <row r="412" spans="1:12">
      <c r="A412" s="88" t="s">
        <v>51</v>
      </c>
      <c r="B412" s="907" t="s">
        <v>52</v>
      </c>
      <c r="C412" s="908"/>
      <c r="D412" s="908"/>
      <c r="E412" s="908"/>
      <c r="F412" s="909"/>
      <c r="G412" s="89"/>
      <c r="H412" s="91" t="s">
        <v>13</v>
      </c>
      <c r="I412" s="92"/>
      <c r="J412" s="92">
        <f>J413</f>
        <v>108840000</v>
      </c>
      <c r="K412" s="93"/>
      <c r="L412" s="94" t="s">
        <v>27</v>
      </c>
    </row>
    <row r="413" spans="1:12">
      <c r="A413" s="95" t="s">
        <v>13</v>
      </c>
      <c r="B413" s="910" t="s">
        <v>61</v>
      </c>
      <c r="C413" s="911"/>
      <c r="D413" s="911"/>
      <c r="E413" s="911"/>
      <c r="F413" s="912"/>
      <c r="G413" s="96">
        <v>1</v>
      </c>
      <c r="H413" s="98" t="s">
        <v>29</v>
      </c>
      <c r="I413" s="99">
        <v>108840000</v>
      </c>
      <c r="J413" s="99">
        <f>G413*I413</f>
        <v>108840000</v>
      </c>
      <c r="K413" s="100" t="s">
        <v>30</v>
      </c>
      <c r="L413" s="101"/>
    </row>
    <row r="414" spans="1:12">
      <c r="A414" s="88" t="s">
        <v>240</v>
      </c>
      <c r="B414" s="907" t="s">
        <v>241</v>
      </c>
      <c r="C414" s="908"/>
      <c r="D414" s="908"/>
      <c r="E414" s="908"/>
      <c r="F414" s="909"/>
      <c r="G414" s="89"/>
      <c r="H414" s="91" t="s">
        <v>13</v>
      </c>
      <c r="I414" s="92"/>
      <c r="J414" s="92">
        <f>J415</f>
        <v>5000000</v>
      </c>
      <c r="K414" s="93"/>
      <c r="L414" s="94" t="s">
        <v>27</v>
      </c>
    </row>
    <row r="415" spans="1:12">
      <c r="A415" s="95" t="s">
        <v>13</v>
      </c>
      <c r="B415" s="910" t="s">
        <v>309</v>
      </c>
      <c r="C415" s="911"/>
      <c r="D415" s="911"/>
      <c r="E415" s="911"/>
      <c r="F415" s="912"/>
      <c r="G415" s="96">
        <v>1</v>
      </c>
      <c r="H415" s="98" t="s">
        <v>29</v>
      </c>
      <c r="I415" s="99">
        <v>5000000</v>
      </c>
      <c r="J415" s="99">
        <f>G415*I415</f>
        <v>5000000</v>
      </c>
      <c r="K415" s="100" t="s">
        <v>30</v>
      </c>
      <c r="L415" s="101"/>
    </row>
    <row r="416" spans="1:12">
      <c r="A416" s="156" t="s">
        <v>66</v>
      </c>
      <c r="B416" s="922" t="s">
        <v>313</v>
      </c>
      <c r="C416" s="923"/>
      <c r="D416" s="923"/>
      <c r="E416" s="923"/>
      <c r="F416" s="924"/>
      <c r="G416" s="157"/>
      <c r="H416" s="158" t="s">
        <v>13</v>
      </c>
      <c r="I416" s="159"/>
      <c r="J416" s="183">
        <f>J417+J419+J421</f>
        <v>31260000</v>
      </c>
      <c r="K416" s="184"/>
      <c r="L416" s="120"/>
    </row>
    <row r="417" spans="1:12">
      <c r="A417" s="109" t="s">
        <v>35</v>
      </c>
      <c r="B417" s="916" t="s">
        <v>36</v>
      </c>
      <c r="C417" s="917"/>
      <c r="D417" s="917"/>
      <c r="E417" s="917"/>
      <c r="F417" s="918"/>
      <c r="G417" s="110"/>
      <c r="H417" s="111" t="s">
        <v>13</v>
      </c>
      <c r="I417" s="112"/>
      <c r="J417" s="112">
        <f>J418</f>
        <v>1720000</v>
      </c>
      <c r="K417" s="113"/>
      <c r="L417" s="114" t="s">
        <v>27</v>
      </c>
    </row>
    <row r="418" spans="1:12">
      <c r="A418" s="115" t="s">
        <v>13</v>
      </c>
      <c r="B418" s="886" t="s">
        <v>308</v>
      </c>
      <c r="C418" s="887"/>
      <c r="D418" s="887"/>
      <c r="E418" s="887"/>
      <c r="F418" s="888"/>
      <c r="G418" s="66">
        <v>2</v>
      </c>
      <c r="H418" s="67" t="s">
        <v>60</v>
      </c>
      <c r="I418" s="68">
        <v>860000</v>
      </c>
      <c r="J418" s="68">
        <f>G418*I418</f>
        <v>1720000</v>
      </c>
      <c r="K418" s="119" t="s">
        <v>30</v>
      </c>
      <c r="L418" s="120"/>
    </row>
    <row r="419" spans="1:12">
      <c r="A419" s="109" t="s">
        <v>51</v>
      </c>
      <c r="B419" s="916" t="s">
        <v>52</v>
      </c>
      <c r="C419" s="917"/>
      <c r="D419" s="917"/>
      <c r="E419" s="917"/>
      <c r="F419" s="918"/>
      <c r="G419" s="110"/>
      <c r="H419" s="111" t="s">
        <v>13</v>
      </c>
      <c r="I419" s="112"/>
      <c r="J419" s="112">
        <f>J420</f>
        <v>24540000</v>
      </c>
      <c r="K419" s="113"/>
      <c r="L419" s="114" t="s">
        <v>27</v>
      </c>
    </row>
    <row r="420" spans="1:12">
      <c r="A420" s="115" t="s">
        <v>13</v>
      </c>
      <c r="B420" s="919" t="s">
        <v>61</v>
      </c>
      <c r="C420" s="920"/>
      <c r="D420" s="920"/>
      <c r="E420" s="920"/>
      <c r="F420" s="921"/>
      <c r="G420" s="116">
        <v>2</v>
      </c>
      <c r="H420" s="117" t="s">
        <v>60</v>
      </c>
      <c r="I420" s="118">
        <v>12270000</v>
      </c>
      <c r="J420" s="118">
        <f>G420*I420</f>
        <v>24540000</v>
      </c>
      <c r="K420" s="119" t="s">
        <v>30</v>
      </c>
      <c r="L420" s="120"/>
    </row>
    <row r="421" spans="1:12">
      <c r="A421" s="109" t="s">
        <v>240</v>
      </c>
      <c r="B421" s="916" t="s">
        <v>241</v>
      </c>
      <c r="C421" s="917"/>
      <c r="D421" s="917"/>
      <c r="E421" s="917"/>
      <c r="F421" s="918"/>
      <c r="G421" s="110"/>
      <c r="H421" s="111" t="s">
        <v>13</v>
      </c>
      <c r="I421" s="112"/>
      <c r="J421" s="112">
        <f>J422</f>
        <v>5000000</v>
      </c>
      <c r="K421" s="113"/>
      <c r="L421" s="114" t="s">
        <v>27</v>
      </c>
    </row>
    <row r="422" spans="1:12">
      <c r="A422" s="115" t="s">
        <v>13</v>
      </c>
      <c r="B422" s="919" t="s">
        <v>309</v>
      </c>
      <c r="C422" s="920"/>
      <c r="D422" s="920"/>
      <c r="E422" s="920"/>
      <c r="F422" s="921"/>
      <c r="G422" s="116">
        <v>2</v>
      </c>
      <c r="H422" s="117" t="s">
        <v>60</v>
      </c>
      <c r="I422" s="118">
        <v>2500000</v>
      </c>
      <c r="J422" s="118">
        <f>G422*I422</f>
        <v>5000000</v>
      </c>
      <c r="K422" s="119" t="s">
        <v>30</v>
      </c>
      <c r="L422" s="120"/>
    </row>
    <row r="423" spans="1:12">
      <c r="A423" s="156" t="s">
        <v>106</v>
      </c>
      <c r="B423" s="922" t="s">
        <v>314</v>
      </c>
      <c r="C423" s="923"/>
      <c r="D423" s="923"/>
      <c r="E423" s="923"/>
      <c r="F423" s="924"/>
      <c r="G423" s="157"/>
      <c r="H423" s="158" t="s">
        <v>13</v>
      </c>
      <c r="I423" s="159"/>
      <c r="J423" s="183">
        <f>J424</f>
        <v>125000000</v>
      </c>
      <c r="K423" s="184"/>
      <c r="L423" s="120"/>
    </row>
    <row r="424" spans="1:12">
      <c r="A424" s="109" t="s">
        <v>35</v>
      </c>
      <c r="B424" s="916" t="s">
        <v>36</v>
      </c>
      <c r="C424" s="917"/>
      <c r="D424" s="917"/>
      <c r="E424" s="917"/>
      <c r="F424" s="918"/>
      <c r="G424" s="110"/>
      <c r="H424" s="111" t="s">
        <v>13</v>
      </c>
      <c r="I424" s="112"/>
      <c r="J424" s="112">
        <f>J425</f>
        <v>125000000</v>
      </c>
      <c r="K424" s="113"/>
      <c r="L424" s="114" t="s">
        <v>27</v>
      </c>
    </row>
    <row r="425" spans="1:12">
      <c r="A425" s="115" t="s">
        <v>13</v>
      </c>
      <c r="B425" s="886" t="s">
        <v>315</v>
      </c>
      <c r="C425" s="887"/>
      <c r="D425" s="887"/>
      <c r="E425" s="887"/>
      <c r="F425" s="888"/>
      <c r="G425" s="66">
        <v>1</v>
      </c>
      <c r="H425" s="67" t="s">
        <v>29</v>
      </c>
      <c r="I425" s="68">
        <v>125000000</v>
      </c>
      <c r="J425" s="68">
        <f>G425*I425</f>
        <v>125000000</v>
      </c>
      <c r="K425" s="119" t="s">
        <v>30</v>
      </c>
      <c r="L425" s="120"/>
    </row>
    <row r="426" spans="1:12">
      <c r="A426" s="74" t="s">
        <v>316</v>
      </c>
      <c r="B426" s="931" t="s">
        <v>317</v>
      </c>
      <c r="C426" s="932"/>
      <c r="D426" s="932"/>
      <c r="E426" s="932"/>
      <c r="F426" s="933"/>
      <c r="G426" s="75"/>
      <c r="H426" s="77" t="s">
        <v>13</v>
      </c>
      <c r="I426" s="78"/>
      <c r="J426" s="78">
        <f>J427</f>
        <v>192020000</v>
      </c>
      <c r="K426" s="79"/>
      <c r="L426" s="101"/>
    </row>
    <row r="427" spans="1:12">
      <c r="A427" s="121" t="s">
        <v>21</v>
      </c>
      <c r="B427" s="934" t="s">
        <v>318</v>
      </c>
      <c r="C427" s="935"/>
      <c r="D427" s="935"/>
      <c r="E427" s="935"/>
      <c r="F427" s="936"/>
      <c r="G427" s="122"/>
      <c r="H427" s="123" t="s">
        <v>13</v>
      </c>
      <c r="I427" s="124"/>
      <c r="J427" s="194">
        <f>J428+J430+J432</f>
        <v>192020000</v>
      </c>
      <c r="K427" s="195"/>
      <c r="L427" s="101"/>
    </row>
    <row r="428" spans="1:12">
      <c r="A428" s="88" t="s">
        <v>35</v>
      </c>
      <c r="B428" s="907" t="s">
        <v>36</v>
      </c>
      <c r="C428" s="908"/>
      <c r="D428" s="908"/>
      <c r="E428" s="908"/>
      <c r="F428" s="909"/>
      <c r="G428" s="89"/>
      <c r="H428" s="91" t="s">
        <v>13</v>
      </c>
      <c r="I428" s="92"/>
      <c r="J428" s="92">
        <f>J429</f>
        <v>151420000</v>
      </c>
      <c r="K428" s="93"/>
      <c r="L428" s="94" t="s">
        <v>27</v>
      </c>
    </row>
    <row r="429" spans="1:12">
      <c r="A429" s="95" t="s">
        <v>13</v>
      </c>
      <c r="B429" s="886" t="s">
        <v>319</v>
      </c>
      <c r="C429" s="887"/>
      <c r="D429" s="887"/>
      <c r="E429" s="887"/>
      <c r="F429" s="888"/>
      <c r="G429" s="66">
        <v>1</v>
      </c>
      <c r="H429" s="67" t="s">
        <v>29</v>
      </c>
      <c r="I429" s="68">
        <v>151420000</v>
      </c>
      <c r="J429" s="68">
        <f>G429*I429</f>
        <v>151420000</v>
      </c>
      <c r="K429" s="100" t="s">
        <v>30</v>
      </c>
      <c r="L429" s="101"/>
    </row>
    <row r="430" spans="1:12">
      <c r="A430" s="88" t="s">
        <v>51</v>
      </c>
      <c r="B430" s="907" t="s">
        <v>52</v>
      </c>
      <c r="C430" s="908"/>
      <c r="D430" s="908"/>
      <c r="E430" s="908"/>
      <c r="F430" s="909"/>
      <c r="G430" s="89"/>
      <c r="H430" s="91" t="s">
        <v>13</v>
      </c>
      <c r="I430" s="92"/>
      <c r="J430" s="92">
        <f>J431</f>
        <v>7000000</v>
      </c>
      <c r="K430" s="93"/>
      <c r="L430" s="94" t="s">
        <v>27</v>
      </c>
    </row>
    <row r="431" spans="1:12">
      <c r="A431" s="95" t="s">
        <v>13</v>
      </c>
      <c r="B431" s="910" t="s">
        <v>61</v>
      </c>
      <c r="C431" s="911"/>
      <c r="D431" s="911"/>
      <c r="E431" s="911"/>
      <c r="F431" s="912"/>
      <c r="G431" s="96">
        <v>1</v>
      </c>
      <c r="H431" s="98" t="s">
        <v>29</v>
      </c>
      <c r="I431" s="99">
        <v>7000000</v>
      </c>
      <c r="J431" s="99">
        <f>G431*I431</f>
        <v>7000000</v>
      </c>
      <c r="K431" s="100" t="s">
        <v>30</v>
      </c>
      <c r="L431" s="101"/>
    </row>
    <row r="432" spans="1:12">
      <c r="A432" s="88" t="s">
        <v>54</v>
      </c>
      <c r="B432" s="907" t="s">
        <v>55</v>
      </c>
      <c r="C432" s="908"/>
      <c r="D432" s="908"/>
      <c r="E432" s="908"/>
      <c r="F432" s="909"/>
      <c r="G432" s="89"/>
      <c r="H432" s="91" t="s">
        <v>13</v>
      </c>
      <c r="I432" s="92"/>
      <c r="J432" s="92">
        <f>J433</f>
        <v>33600000</v>
      </c>
      <c r="K432" s="93"/>
      <c r="L432" s="94" t="s">
        <v>27</v>
      </c>
    </row>
    <row r="433" spans="1:12">
      <c r="A433" s="95" t="s">
        <v>13</v>
      </c>
      <c r="B433" s="910" t="s">
        <v>62</v>
      </c>
      <c r="C433" s="911"/>
      <c r="D433" s="911"/>
      <c r="E433" s="911"/>
      <c r="F433" s="912"/>
      <c r="G433" s="96">
        <v>1</v>
      </c>
      <c r="H433" s="98" t="s">
        <v>29</v>
      </c>
      <c r="I433" s="99">
        <v>33600000</v>
      </c>
      <c r="J433" s="99">
        <f>G433*I433</f>
        <v>33600000</v>
      </c>
      <c r="K433" s="100" t="s">
        <v>30</v>
      </c>
      <c r="L433" s="101"/>
    </row>
    <row r="434" spans="1:12">
      <c r="A434" s="151" t="s">
        <v>320</v>
      </c>
      <c r="B434" s="925" t="s">
        <v>321</v>
      </c>
      <c r="C434" s="926"/>
      <c r="D434" s="926"/>
      <c r="E434" s="926"/>
      <c r="F434" s="927"/>
      <c r="G434" s="152"/>
      <c r="H434" s="153" t="s">
        <v>13</v>
      </c>
      <c r="I434" s="154"/>
      <c r="J434" s="154">
        <f>J435+J440+J445+J452+J459+J464</f>
        <v>306250000</v>
      </c>
      <c r="K434" s="155"/>
      <c r="L434" s="120"/>
    </row>
    <row r="435" spans="1:12">
      <c r="A435" s="103" t="s">
        <v>21</v>
      </c>
      <c r="B435" s="928" t="s">
        <v>322</v>
      </c>
      <c r="C435" s="929"/>
      <c r="D435" s="929"/>
      <c r="E435" s="929"/>
      <c r="F435" s="930"/>
      <c r="G435" s="104"/>
      <c r="H435" s="105" t="s">
        <v>13</v>
      </c>
      <c r="I435" s="106"/>
      <c r="J435" s="196">
        <f>J436+J438</f>
        <v>22000000</v>
      </c>
      <c r="K435" s="197"/>
      <c r="L435" s="120"/>
    </row>
    <row r="436" spans="1:12">
      <c r="A436" s="109" t="s">
        <v>35</v>
      </c>
      <c r="B436" s="916" t="s">
        <v>36</v>
      </c>
      <c r="C436" s="917"/>
      <c r="D436" s="917"/>
      <c r="E436" s="917"/>
      <c r="F436" s="918"/>
      <c r="G436" s="110"/>
      <c r="H436" s="111" t="s">
        <v>13</v>
      </c>
      <c r="I436" s="112"/>
      <c r="J436" s="112">
        <f>J437</f>
        <v>12000000</v>
      </c>
      <c r="K436" s="113"/>
      <c r="L436" s="114" t="s">
        <v>27</v>
      </c>
    </row>
    <row r="437" spans="1:12">
      <c r="A437" s="115" t="s">
        <v>13</v>
      </c>
      <c r="B437" s="886" t="s">
        <v>323</v>
      </c>
      <c r="C437" s="887"/>
      <c r="D437" s="887"/>
      <c r="E437" s="887"/>
      <c r="F437" s="888"/>
      <c r="G437" s="66">
        <v>1</v>
      </c>
      <c r="H437" s="67" t="s">
        <v>132</v>
      </c>
      <c r="I437" s="68">
        <v>12000000</v>
      </c>
      <c r="J437" s="68">
        <f>G437*I437</f>
        <v>12000000</v>
      </c>
      <c r="K437" s="119" t="s">
        <v>30</v>
      </c>
      <c r="L437" s="120"/>
    </row>
    <row r="438" spans="1:12">
      <c r="A438" s="109" t="s">
        <v>88</v>
      </c>
      <c r="B438" s="916" t="s">
        <v>89</v>
      </c>
      <c r="C438" s="917"/>
      <c r="D438" s="917"/>
      <c r="E438" s="917"/>
      <c r="F438" s="918"/>
      <c r="G438" s="110"/>
      <c r="H438" s="111" t="s">
        <v>13</v>
      </c>
      <c r="I438" s="112"/>
      <c r="J438" s="112">
        <f>J439</f>
        <v>10000000</v>
      </c>
      <c r="K438" s="113"/>
      <c r="L438" s="114" t="s">
        <v>27</v>
      </c>
    </row>
    <row r="439" spans="1:12">
      <c r="A439" s="115" t="s">
        <v>13</v>
      </c>
      <c r="B439" s="886" t="s">
        <v>324</v>
      </c>
      <c r="C439" s="887"/>
      <c r="D439" s="887"/>
      <c r="E439" s="887"/>
      <c r="F439" s="888"/>
      <c r="G439" s="66">
        <v>1</v>
      </c>
      <c r="H439" s="67" t="s">
        <v>132</v>
      </c>
      <c r="I439" s="68">
        <v>10000000</v>
      </c>
      <c r="J439" s="68">
        <f>G439*I439</f>
        <v>10000000</v>
      </c>
      <c r="K439" s="119" t="s">
        <v>30</v>
      </c>
      <c r="L439" s="120"/>
    </row>
    <row r="440" spans="1:12">
      <c r="A440" s="156" t="s">
        <v>40</v>
      </c>
      <c r="B440" s="922" t="s">
        <v>325</v>
      </c>
      <c r="C440" s="923"/>
      <c r="D440" s="923"/>
      <c r="E440" s="923"/>
      <c r="F440" s="924"/>
      <c r="G440" s="157"/>
      <c r="H440" s="158" t="s">
        <v>13</v>
      </c>
      <c r="I440" s="159"/>
      <c r="J440" s="183">
        <f>J441+J443</f>
        <v>30000000</v>
      </c>
      <c r="K440" s="184"/>
      <c r="L440" s="120"/>
    </row>
    <row r="441" spans="1:12">
      <c r="A441" s="109" t="s">
        <v>35</v>
      </c>
      <c r="B441" s="916" t="s">
        <v>36</v>
      </c>
      <c r="C441" s="917"/>
      <c r="D441" s="917"/>
      <c r="E441" s="917"/>
      <c r="F441" s="918"/>
      <c r="G441" s="110"/>
      <c r="H441" s="111" t="s">
        <v>13</v>
      </c>
      <c r="I441" s="112"/>
      <c r="J441" s="112">
        <f>J442</f>
        <v>12000000</v>
      </c>
      <c r="K441" s="113"/>
      <c r="L441" s="114" t="s">
        <v>27</v>
      </c>
    </row>
    <row r="442" spans="1:12">
      <c r="A442" s="115" t="s">
        <v>13</v>
      </c>
      <c r="B442" s="886" t="s">
        <v>326</v>
      </c>
      <c r="C442" s="887"/>
      <c r="D442" s="887"/>
      <c r="E442" s="887"/>
      <c r="F442" s="888"/>
      <c r="G442" s="66">
        <v>1</v>
      </c>
      <c r="H442" s="67" t="s">
        <v>29</v>
      </c>
      <c r="I442" s="68">
        <v>12000000</v>
      </c>
      <c r="J442" s="68">
        <f>G442*I442</f>
        <v>12000000</v>
      </c>
      <c r="K442" s="119" t="s">
        <v>30</v>
      </c>
      <c r="L442" s="120"/>
    </row>
    <row r="443" spans="1:12">
      <c r="A443" s="109" t="s">
        <v>51</v>
      </c>
      <c r="B443" s="916" t="s">
        <v>52</v>
      </c>
      <c r="C443" s="917"/>
      <c r="D443" s="917"/>
      <c r="E443" s="917"/>
      <c r="F443" s="918"/>
      <c r="G443" s="110"/>
      <c r="H443" s="111" t="s">
        <v>13</v>
      </c>
      <c r="I443" s="112"/>
      <c r="J443" s="112">
        <f>J444</f>
        <v>18000000</v>
      </c>
      <c r="K443" s="113"/>
      <c r="L443" s="114" t="s">
        <v>27</v>
      </c>
    </row>
    <row r="444" spans="1:12">
      <c r="A444" s="115" t="s">
        <v>13</v>
      </c>
      <c r="B444" s="919" t="s">
        <v>327</v>
      </c>
      <c r="C444" s="920"/>
      <c r="D444" s="920"/>
      <c r="E444" s="920"/>
      <c r="F444" s="921"/>
      <c r="G444" s="116">
        <v>1</v>
      </c>
      <c r="H444" s="117" t="s">
        <v>132</v>
      </c>
      <c r="I444" s="118">
        <v>18000000</v>
      </c>
      <c r="J444" s="118">
        <f>G444*I444</f>
        <v>18000000</v>
      </c>
      <c r="K444" s="119" t="s">
        <v>30</v>
      </c>
      <c r="L444" s="120"/>
    </row>
    <row r="445" spans="1:12">
      <c r="A445" s="81" t="s">
        <v>63</v>
      </c>
      <c r="B445" s="913" t="s">
        <v>328</v>
      </c>
      <c r="C445" s="914"/>
      <c r="D445" s="914"/>
      <c r="E445" s="914"/>
      <c r="F445" s="915"/>
      <c r="G445" s="82"/>
      <c r="H445" s="84" t="s">
        <v>13</v>
      </c>
      <c r="I445" s="85"/>
      <c r="J445" s="190">
        <f>J446+J448+J450</f>
        <v>107300000</v>
      </c>
      <c r="K445" s="191"/>
      <c r="L445" s="101"/>
    </row>
    <row r="446" spans="1:12">
      <c r="A446" s="88" t="s">
        <v>35</v>
      </c>
      <c r="B446" s="907" t="s">
        <v>36</v>
      </c>
      <c r="C446" s="908"/>
      <c r="D446" s="908"/>
      <c r="E446" s="908"/>
      <c r="F446" s="909"/>
      <c r="G446" s="89"/>
      <c r="H446" s="91" t="s">
        <v>13</v>
      </c>
      <c r="I446" s="92"/>
      <c r="J446" s="92">
        <f>J447</f>
        <v>21500000</v>
      </c>
      <c r="K446" s="93"/>
      <c r="L446" s="94" t="s">
        <v>27</v>
      </c>
    </row>
    <row r="447" spans="1:12">
      <c r="A447" s="95" t="s">
        <v>13</v>
      </c>
      <c r="B447" s="886" t="s">
        <v>329</v>
      </c>
      <c r="C447" s="887"/>
      <c r="D447" s="887"/>
      <c r="E447" s="887"/>
      <c r="F447" s="888"/>
      <c r="G447" s="66">
        <v>1</v>
      </c>
      <c r="H447" s="67" t="s">
        <v>29</v>
      </c>
      <c r="I447" s="68">
        <v>21500000</v>
      </c>
      <c r="J447" s="68">
        <f>G447*I447</f>
        <v>21500000</v>
      </c>
      <c r="K447" s="100" t="s">
        <v>30</v>
      </c>
      <c r="L447" s="101"/>
    </row>
    <row r="448" spans="1:12">
      <c r="A448" s="88" t="s">
        <v>54</v>
      </c>
      <c r="B448" s="907" t="s">
        <v>55</v>
      </c>
      <c r="C448" s="908"/>
      <c r="D448" s="908"/>
      <c r="E448" s="908"/>
      <c r="F448" s="909"/>
      <c r="G448" s="89"/>
      <c r="H448" s="91" t="s">
        <v>13</v>
      </c>
      <c r="I448" s="92"/>
      <c r="J448" s="92">
        <f>J449</f>
        <v>76800000</v>
      </c>
      <c r="K448" s="93"/>
      <c r="L448" s="94" t="s">
        <v>27</v>
      </c>
    </row>
    <row r="449" spans="1:12">
      <c r="A449" s="95" t="s">
        <v>13</v>
      </c>
      <c r="B449" s="910" t="s">
        <v>330</v>
      </c>
      <c r="C449" s="911"/>
      <c r="D449" s="911"/>
      <c r="E449" s="911"/>
      <c r="F449" s="912"/>
      <c r="G449" s="96">
        <v>1</v>
      </c>
      <c r="H449" s="98" t="s">
        <v>29</v>
      </c>
      <c r="I449" s="99">
        <v>76800000</v>
      </c>
      <c r="J449" s="99">
        <f>G449*I449</f>
        <v>76800000</v>
      </c>
      <c r="K449" s="100" t="s">
        <v>30</v>
      </c>
      <c r="L449" s="101"/>
    </row>
    <row r="450" spans="1:12">
      <c r="A450" s="88" t="s">
        <v>331</v>
      </c>
      <c r="B450" s="907" t="s">
        <v>332</v>
      </c>
      <c r="C450" s="908"/>
      <c r="D450" s="908"/>
      <c r="E450" s="908"/>
      <c r="F450" s="909"/>
      <c r="G450" s="89"/>
      <c r="H450" s="91" t="s">
        <v>13</v>
      </c>
      <c r="I450" s="92"/>
      <c r="J450" s="92">
        <f>J451</f>
        <v>9000000</v>
      </c>
      <c r="K450" s="93"/>
      <c r="L450" s="94" t="s">
        <v>27</v>
      </c>
    </row>
    <row r="451" spans="1:12">
      <c r="A451" s="95" t="s">
        <v>13</v>
      </c>
      <c r="B451" s="910" t="s">
        <v>125</v>
      </c>
      <c r="C451" s="911"/>
      <c r="D451" s="911"/>
      <c r="E451" s="911"/>
      <c r="F451" s="912"/>
      <c r="G451" s="96">
        <v>1</v>
      </c>
      <c r="H451" s="98" t="s">
        <v>29</v>
      </c>
      <c r="I451" s="99">
        <v>9000000</v>
      </c>
      <c r="J451" s="99">
        <f>G451*I451</f>
        <v>9000000</v>
      </c>
      <c r="K451" s="100" t="s">
        <v>30</v>
      </c>
      <c r="L451" s="101"/>
    </row>
    <row r="452" spans="1:12">
      <c r="A452" s="156" t="s">
        <v>106</v>
      </c>
      <c r="B452" s="922" t="s">
        <v>333</v>
      </c>
      <c r="C452" s="923"/>
      <c r="D452" s="923"/>
      <c r="E452" s="923"/>
      <c r="F452" s="924"/>
      <c r="G452" s="157"/>
      <c r="H452" s="158" t="s">
        <v>13</v>
      </c>
      <c r="I452" s="159"/>
      <c r="J452" s="183">
        <f>J453+J455+J457</f>
        <v>27100000</v>
      </c>
      <c r="K452" s="184"/>
      <c r="L452" s="120"/>
    </row>
    <row r="453" spans="1:12">
      <c r="A453" s="109" t="s">
        <v>35</v>
      </c>
      <c r="B453" s="916" t="s">
        <v>36</v>
      </c>
      <c r="C453" s="917"/>
      <c r="D453" s="917"/>
      <c r="E453" s="917"/>
      <c r="F453" s="918"/>
      <c r="G453" s="110"/>
      <c r="H453" s="111" t="s">
        <v>13</v>
      </c>
      <c r="I453" s="112"/>
      <c r="J453" s="112">
        <f>J454</f>
        <v>2000000</v>
      </c>
      <c r="K453" s="113"/>
      <c r="L453" s="114" t="s">
        <v>27</v>
      </c>
    </row>
    <row r="454" spans="1:12">
      <c r="A454" s="115" t="s">
        <v>13</v>
      </c>
      <c r="B454" s="886" t="s">
        <v>334</v>
      </c>
      <c r="C454" s="887"/>
      <c r="D454" s="887"/>
      <c r="E454" s="887"/>
      <c r="F454" s="888"/>
      <c r="G454" s="66">
        <v>1</v>
      </c>
      <c r="H454" s="67" t="s">
        <v>335</v>
      </c>
      <c r="I454" s="68">
        <v>2000000</v>
      </c>
      <c r="J454" s="68">
        <f>G454*I454</f>
        <v>2000000</v>
      </c>
      <c r="K454" s="119" t="s">
        <v>30</v>
      </c>
      <c r="L454" s="120"/>
    </row>
    <row r="455" spans="1:12">
      <c r="A455" s="109" t="s">
        <v>51</v>
      </c>
      <c r="B455" s="916" t="s">
        <v>52</v>
      </c>
      <c r="C455" s="917"/>
      <c r="D455" s="917"/>
      <c r="E455" s="917"/>
      <c r="F455" s="918"/>
      <c r="G455" s="110"/>
      <c r="H455" s="111" t="s">
        <v>13</v>
      </c>
      <c r="I455" s="112"/>
      <c r="J455" s="112">
        <f>J456</f>
        <v>7600000</v>
      </c>
      <c r="K455" s="113"/>
      <c r="L455" s="114" t="s">
        <v>27</v>
      </c>
    </row>
    <row r="456" spans="1:12">
      <c r="A456" s="115" t="s">
        <v>13</v>
      </c>
      <c r="B456" s="919" t="s">
        <v>336</v>
      </c>
      <c r="C456" s="920"/>
      <c r="D456" s="920"/>
      <c r="E456" s="920"/>
      <c r="F456" s="921"/>
      <c r="G456" s="116">
        <v>1</v>
      </c>
      <c r="H456" s="117" t="s">
        <v>29</v>
      </c>
      <c r="I456" s="118">
        <v>7600000</v>
      </c>
      <c r="J456" s="118">
        <f>G456*I456</f>
        <v>7600000</v>
      </c>
      <c r="K456" s="119" t="s">
        <v>30</v>
      </c>
      <c r="L456" s="120"/>
    </row>
    <row r="457" spans="1:12">
      <c r="A457" s="109" t="s">
        <v>54</v>
      </c>
      <c r="B457" s="916" t="s">
        <v>55</v>
      </c>
      <c r="C457" s="917"/>
      <c r="D457" s="917"/>
      <c r="E457" s="917"/>
      <c r="F457" s="918"/>
      <c r="G457" s="110"/>
      <c r="H457" s="111" t="s">
        <v>13</v>
      </c>
      <c r="I457" s="112"/>
      <c r="J457" s="112">
        <f>J458</f>
        <v>17500000</v>
      </c>
      <c r="K457" s="113"/>
      <c r="L457" s="114" t="s">
        <v>27</v>
      </c>
    </row>
    <row r="458" spans="1:12">
      <c r="A458" s="115" t="s">
        <v>13</v>
      </c>
      <c r="B458" s="919" t="s">
        <v>337</v>
      </c>
      <c r="C458" s="920"/>
      <c r="D458" s="920"/>
      <c r="E458" s="920"/>
      <c r="F458" s="921"/>
      <c r="G458" s="116">
        <v>1</v>
      </c>
      <c r="H458" s="117" t="s">
        <v>29</v>
      </c>
      <c r="I458" s="118">
        <v>17500000</v>
      </c>
      <c r="J458" s="118">
        <f>G458*I458</f>
        <v>17500000</v>
      </c>
      <c r="K458" s="119" t="s">
        <v>30</v>
      </c>
      <c r="L458" s="120"/>
    </row>
    <row r="459" spans="1:12">
      <c r="A459" s="81" t="s">
        <v>180</v>
      </c>
      <c r="B459" s="913" t="s">
        <v>338</v>
      </c>
      <c r="C459" s="914"/>
      <c r="D459" s="914"/>
      <c r="E459" s="914"/>
      <c r="F459" s="915"/>
      <c r="G459" s="82"/>
      <c r="H459" s="84" t="s">
        <v>13</v>
      </c>
      <c r="I459" s="85"/>
      <c r="J459" s="190">
        <f>J460+J462</f>
        <v>22800000</v>
      </c>
      <c r="K459" s="191"/>
      <c r="L459" s="101"/>
    </row>
    <row r="460" spans="1:12">
      <c r="A460" s="88" t="s">
        <v>35</v>
      </c>
      <c r="B460" s="907" t="s">
        <v>36</v>
      </c>
      <c r="C460" s="908"/>
      <c r="D460" s="908"/>
      <c r="E460" s="908"/>
      <c r="F460" s="909"/>
      <c r="G460" s="89"/>
      <c r="H460" s="91" t="s">
        <v>13</v>
      </c>
      <c r="I460" s="92"/>
      <c r="J460" s="92">
        <f>J461</f>
        <v>15200000</v>
      </c>
      <c r="K460" s="93"/>
      <c r="L460" s="94" t="s">
        <v>27</v>
      </c>
    </row>
    <row r="461" spans="1:12">
      <c r="A461" s="95" t="s">
        <v>13</v>
      </c>
      <c r="B461" s="886" t="s">
        <v>339</v>
      </c>
      <c r="C461" s="887"/>
      <c r="D461" s="887"/>
      <c r="E461" s="887"/>
      <c r="F461" s="888"/>
      <c r="G461" s="66">
        <v>1</v>
      </c>
      <c r="H461" s="67" t="s">
        <v>29</v>
      </c>
      <c r="I461" s="68">
        <v>15200000</v>
      </c>
      <c r="J461" s="68">
        <f>G461*I461</f>
        <v>15200000</v>
      </c>
      <c r="K461" s="100" t="s">
        <v>30</v>
      </c>
      <c r="L461" s="101"/>
    </row>
    <row r="462" spans="1:12">
      <c r="A462" s="88" t="s">
        <v>51</v>
      </c>
      <c r="B462" s="907" t="s">
        <v>52</v>
      </c>
      <c r="C462" s="908"/>
      <c r="D462" s="908"/>
      <c r="E462" s="908"/>
      <c r="F462" s="909"/>
      <c r="G462" s="89"/>
      <c r="H462" s="91" t="s">
        <v>13</v>
      </c>
      <c r="I462" s="92"/>
      <c r="J462" s="92">
        <f>J463</f>
        <v>7600000</v>
      </c>
      <c r="K462" s="93"/>
      <c r="L462" s="94" t="s">
        <v>27</v>
      </c>
    </row>
    <row r="463" spans="1:12">
      <c r="A463" s="95" t="s">
        <v>13</v>
      </c>
      <c r="B463" s="910" t="s">
        <v>340</v>
      </c>
      <c r="C463" s="911"/>
      <c r="D463" s="911"/>
      <c r="E463" s="911"/>
      <c r="F463" s="912"/>
      <c r="G463" s="96">
        <v>1</v>
      </c>
      <c r="H463" s="98" t="s">
        <v>29</v>
      </c>
      <c r="I463" s="99">
        <v>7600000</v>
      </c>
      <c r="J463" s="99">
        <f>G463*I463</f>
        <v>7600000</v>
      </c>
      <c r="K463" s="100" t="s">
        <v>30</v>
      </c>
      <c r="L463" s="101"/>
    </row>
    <row r="464" spans="1:12">
      <c r="A464" s="81" t="s">
        <v>255</v>
      </c>
      <c r="B464" s="913" t="s">
        <v>341</v>
      </c>
      <c r="C464" s="914"/>
      <c r="D464" s="914"/>
      <c r="E464" s="914"/>
      <c r="F464" s="915"/>
      <c r="G464" s="82"/>
      <c r="H464" s="84" t="s">
        <v>13</v>
      </c>
      <c r="I464" s="85"/>
      <c r="J464" s="190">
        <f>J465+J467</f>
        <v>97050000</v>
      </c>
      <c r="K464" s="191"/>
      <c r="L464" s="101"/>
    </row>
    <row r="465" spans="1:12">
      <c r="A465" s="88" t="s">
        <v>35</v>
      </c>
      <c r="B465" s="907" t="s">
        <v>36</v>
      </c>
      <c r="C465" s="908"/>
      <c r="D465" s="908"/>
      <c r="E465" s="908"/>
      <c r="F465" s="909"/>
      <c r="G465" s="89"/>
      <c r="H465" s="91" t="s">
        <v>13</v>
      </c>
      <c r="I465" s="92"/>
      <c r="J465" s="92">
        <f>J466</f>
        <v>20250000</v>
      </c>
      <c r="K465" s="93"/>
      <c r="L465" s="94" t="s">
        <v>27</v>
      </c>
    </row>
    <row r="466" spans="1:12">
      <c r="A466" s="95" t="s">
        <v>13</v>
      </c>
      <c r="B466" s="886" t="s">
        <v>342</v>
      </c>
      <c r="C466" s="887"/>
      <c r="D466" s="887"/>
      <c r="E466" s="887"/>
      <c r="F466" s="888"/>
      <c r="G466" s="66">
        <v>1</v>
      </c>
      <c r="H466" s="67" t="s">
        <v>29</v>
      </c>
      <c r="I466" s="68">
        <v>20250000</v>
      </c>
      <c r="J466" s="68">
        <f>G466*I466</f>
        <v>20250000</v>
      </c>
      <c r="K466" s="100" t="s">
        <v>30</v>
      </c>
      <c r="L466" s="101"/>
    </row>
    <row r="467" spans="1:12">
      <c r="A467" s="88" t="s">
        <v>54</v>
      </c>
      <c r="B467" s="907" t="s">
        <v>55</v>
      </c>
      <c r="C467" s="908"/>
      <c r="D467" s="908"/>
      <c r="E467" s="908"/>
      <c r="F467" s="909"/>
      <c r="G467" s="89"/>
      <c r="H467" s="91" t="s">
        <v>13</v>
      </c>
      <c r="I467" s="92"/>
      <c r="J467" s="92">
        <f>J468</f>
        <v>76800000</v>
      </c>
      <c r="K467" s="93"/>
      <c r="L467" s="94" t="s">
        <v>27</v>
      </c>
    </row>
    <row r="468" spans="1:12">
      <c r="A468" s="95" t="s">
        <v>13</v>
      </c>
      <c r="B468" s="910" t="s">
        <v>343</v>
      </c>
      <c r="C468" s="911"/>
      <c r="D468" s="911"/>
      <c r="E468" s="911"/>
      <c r="F468" s="912"/>
      <c r="G468" s="96">
        <v>1</v>
      </c>
      <c r="H468" s="98" t="s">
        <v>29</v>
      </c>
      <c r="I468" s="99">
        <v>76800000</v>
      </c>
      <c r="J468" s="99">
        <f>G468*I468</f>
        <v>76800000</v>
      </c>
      <c r="K468" s="100" t="s">
        <v>30</v>
      </c>
      <c r="L468" s="101"/>
    </row>
    <row r="469" spans="1:12">
      <c r="A469" s="199" t="s">
        <v>344</v>
      </c>
      <c r="B469" s="200" t="s">
        <v>345</v>
      </c>
      <c r="C469" s="201"/>
      <c r="D469" s="201"/>
      <c r="E469" s="201"/>
      <c r="F469" s="202"/>
      <c r="G469" s="200">
        <v>2003</v>
      </c>
      <c r="H469" s="202" t="s">
        <v>188</v>
      </c>
      <c r="I469" s="203">
        <v>0</v>
      </c>
      <c r="J469" s="203">
        <f>J470</f>
        <v>536950000</v>
      </c>
      <c r="K469" s="204"/>
      <c r="L469" s="205"/>
    </row>
    <row r="470" spans="1:12">
      <c r="A470" s="151" t="s">
        <v>346</v>
      </c>
      <c r="B470" s="152" t="s">
        <v>347</v>
      </c>
      <c r="C470" s="174"/>
      <c r="D470" s="174"/>
      <c r="E470" s="174"/>
      <c r="F470" s="153"/>
      <c r="G470" s="152">
        <v>0</v>
      </c>
      <c r="H470" s="153" t="s">
        <v>13</v>
      </c>
      <c r="I470" s="154">
        <v>0</v>
      </c>
      <c r="J470" s="154">
        <f>J471</f>
        <v>536950000</v>
      </c>
      <c r="K470" s="155"/>
      <c r="L470" s="175"/>
    </row>
    <row r="471" spans="1:12">
      <c r="A471" s="156" t="s">
        <v>21</v>
      </c>
      <c r="B471" s="157" t="s">
        <v>348</v>
      </c>
      <c r="C471" s="176"/>
      <c r="D471" s="176"/>
      <c r="E471" s="176"/>
      <c r="F471" s="158"/>
      <c r="G471" s="157">
        <v>0</v>
      </c>
      <c r="H471" s="158" t="s">
        <v>13</v>
      </c>
      <c r="I471" s="159">
        <v>0</v>
      </c>
      <c r="J471" s="159">
        <f>J472</f>
        <v>536950000</v>
      </c>
      <c r="K471" s="160"/>
      <c r="L471" s="108"/>
    </row>
    <row r="472" spans="1:12">
      <c r="A472" s="109" t="s">
        <v>195</v>
      </c>
      <c r="B472" s="110" t="s">
        <v>196</v>
      </c>
      <c r="C472" s="177"/>
      <c r="D472" s="177"/>
      <c r="E472" s="177"/>
      <c r="F472" s="111"/>
      <c r="G472" s="110">
        <v>0</v>
      </c>
      <c r="H472" s="111" t="s">
        <v>13</v>
      </c>
      <c r="I472" s="112">
        <v>0</v>
      </c>
      <c r="J472" s="112">
        <f>J473</f>
        <v>536950000</v>
      </c>
      <c r="K472" s="113"/>
      <c r="L472" s="182" t="s">
        <v>76</v>
      </c>
    </row>
    <row r="473" spans="1:12">
      <c r="A473" s="115" t="s">
        <v>13</v>
      </c>
      <c r="B473" s="66" t="s">
        <v>349</v>
      </c>
      <c r="C473" s="97"/>
      <c r="D473" s="97"/>
      <c r="E473" s="97"/>
      <c r="F473" s="67"/>
      <c r="G473" s="66">
        <v>1</v>
      </c>
      <c r="H473" s="67" t="s">
        <v>132</v>
      </c>
      <c r="I473" s="68">
        <v>536950000</v>
      </c>
      <c r="J473" s="68">
        <f>G473*I473</f>
        <v>536950000</v>
      </c>
      <c r="K473" s="119" t="s">
        <v>30</v>
      </c>
      <c r="L473" s="120"/>
    </row>
    <row r="474" spans="1:12">
      <c r="A474" s="144" t="s">
        <v>350</v>
      </c>
      <c r="B474" s="145" t="s">
        <v>351</v>
      </c>
      <c r="C474" s="146"/>
      <c r="D474" s="146"/>
      <c r="E474" s="146"/>
      <c r="F474" s="147"/>
      <c r="G474" s="145">
        <v>4</v>
      </c>
      <c r="H474" s="147" t="s">
        <v>352</v>
      </c>
      <c r="I474" s="148">
        <v>0</v>
      </c>
      <c r="J474" s="148">
        <f>J475</f>
        <v>600000000</v>
      </c>
      <c r="K474" s="149"/>
      <c r="L474" s="150"/>
    </row>
    <row r="475" spans="1:12">
      <c r="A475" s="74" t="s">
        <v>353</v>
      </c>
      <c r="B475" s="75" t="s">
        <v>354</v>
      </c>
      <c r="C475" s="76"/>
      <c r="D475" s="76"/>
      <c r="E475" s="76"/>
      <c r="F475" s="77"/>
      <c r="G475" s="75">
        <v>0</v>
      </c>
      <c r="H475" s="77" t="s">
        <v>13</v>
      </c>
      <c r="I475" s="78">
        <v>0</v>
      </c>
      <c r="J475" s="78">
        <f>J476+J492+J503+J519</f>
        <v>600000000</v>
      </c>
      <c r="K475" s="79"/>
      <c r="L475" s="80"/>
    </row>
    <row r="476" spans="1:12">
      <c r="A476" s="81" t="s">
        <v>21</v>
      </c>
      <c r="B476" s="82" t="s">
        <v>355</v>
      </c>
      <c r="C476" s="83"/>
      <c r="D476" s="83"/>
      <c r="E476" s="83"/>
      <c r="F476" s="84"/>
      <c r="G476" s="82">
        <v>0</v>
      </c>
      <c r="H476" s="84" t="s">
        <v>13</v>
      </c>
      <c r="I476" s="85">
        <v>0</v>
      </c>
      <c r="J476" s="85">
        <f>J477+J482+J485+J488</f>
        <v>57000000</v>
      </c>
      <c r="K476" s="86"/>
      <c r="L476" s="87"/>
    </row>
    <row r="477" spans="1:12">
      <c r="A477" s="88" t="s">
        <v>35</v>
      </c>
      <c r="B477" s="89" t="s">
        <v>36</v>
      </c>
      <c r="C477" s="90"/>
      <c r="D477" s="90"/>
      <c r="E477" s="90"/>
      <c r="F477" s="91"/>
      <c r="G477" s="89">
        <v>0</v>
      </c>
      <c r="H477" s="91" t="s">
        <v>13</v>
      </c>
      <c r="I477" s="92">
        <v>0</v>
      </c>
      <c r="J477" s="92">
        <f>SUM(J478:J481)</f>
        <v>2240000</v>
      </c>
      <c r="K477" s="93"/>
      <c r="L477" s="94" t="s">
        <v>27</v>
      </c>
    </row>
    <row r="478" spans="1:12">
      <c r="A478" s="95" t="s">
        <v>13</v>
      </c>
      <c r="B478" s="66" t="s">
        <v>266</v>
      </c>
      <c r="C478" s="97"/>
      <c r="D478" s="97"/>
      <c r="E478" s="97"/>
      <c r="F478" s="67"/>
      <c r="G478" s="66">
        <v>1</v>
      </c>
      <c r="H478" s="67" t="s">
        <v>60</v>
      </c>
      <c r="I478" s="68">
        <v>740000</v>
      </c>
      <c r="J478" s="68">
        <f>G478*I478</f>
        <v>740000</v>
      </c>
      <c r="K478" s="100" t="s">
        <v>30</v>
      </c>
      <c r="L478" s="101"/>
    </row>
    <row r="479" spans="1:12">
      <c r="A479" s="95" t="s">
        <v>13</v>
      </c>
      <c r="B479" s="66" t="s">
        <v>356</v>
      </c>
      <c r="C479" s="97"/>
      <c r="D479" s="97"/>
      <c r="E479" s="97"/>
      <c r="F479" s="67"/>
      <c r="G479" s="66">
        <v>1</v>
      </c>
      <c r="H479" s="67" t="s">
        <v>60</v>
      </c>
      <c r="I479" s="68">
        <v>500000</v>
      </c>
      <c r="J479" s="68">
        <f>G479*I479</f>
        <v>500000</v>
      </c>
      <c r="K479" s="100" t="s">
        <v>30</v>
      </c>
      <c r="L479" s="101"/>
    </row>
    <row r="480" spans="1:12">
      <c r="A480" s="95" t="s">
        <v>13</v>
      </c>
      <c r="B480" s="66" t="s">
        <v>357</v>
      </c>
      <c r="C480" s="97"/>
      <c r="D480" s="97"/>
      <c r="E480" s="97"/>
      <c r="F480" s="67"/>
      <c r="G480" s="66">
        <v>1</v>
      </c>
      <c r="H480" s="67" t="s">
        <v>60</v>
      </c>
      <c r="I480" s="68">
        <v>500000</v>
      </c>
      <c r="J480" s="68">
        <f>G480*I480</f>
        <v>500000</v>
      </c>
      <c r="K480" s="100" t="s">
        <v>30</v>
      </c>
      <c r="L480" s="101"/>
    </row>
    <row r="481" spans="1:12">
      <c r="A481" s="95" t="s">
        <v>13</v>
      </c>
      <c r="B481" s="66" t="s">
        <v>98</v>
      </c>
      <c r="C481" s="97"/>
      <c r="D481" s="97"/>
      <c r="E481" s="97"/>
      <c r="F481" s="67"/>
      <c r="G481" s="66">
        <v>1</v>
      </c>
      <c r="H481" s="67" t="s">
        <v>60</v>
      </c>
      <c r="I481" s="68">
        <v>500000</v>
      </c>
      <c r="J481" s="68">
        <f>G481*I481</f>
        <v>500000</v>
      </c>
      <c r="K481" s="100" t="s">
        <v>30</v>
      </c>
      <c r="L481" s="101"/>
    </row>
    <row r="482" spans="1:12">
      <c r="A482" s="88" t="s">
        <v>102</v>
      </c>
      <c r="B482" s="89" t="s">
        <v>103</v>
      </c>
      <c r="C482" s="90"/>
      <c r="D482" s="90"/>
      <c r="E482" s="90"/>
      <c r="F482" s="91"/>
      <c r="G482" s="89">
        <v>0</v>
      </c>
      <c r="H482" s="91" t="s">
        <v>13</v>
      </c>
      <c r="I482" s="92">
        <v>0</v>
      </c>
      <c r="J482" s="92">
        <f>SUM(J483:J484)</f>
        <v>23000000</v>
      </c>
      <c r="K482" s="93"/>
      <c r="L482" s="94" t="s">
        <v>27</v>
      </c>
    </row>
    <row r="483" spans="1:12">
      <c r="A483" s="95" t="s">
        <v>13</v>
      </c>
      <c r="B483" s="96" t="s">
        <v>358</v>
      </c>
      <c r="C483" s="97"/>
      <c r="D483" s="97"/>
      <c r="E483" s="97"/>
      <c r="F483" s="67"/>
      <c r="G483" s="66">
        <v>36</v>
      </c>
      <c r="H483" s="67" t="s">
        <v>105</v>
      </c>
      <c r="I483" s="68">
        <v>500000</v>
      </c>
      <c r="J483" s="68">
        <f>G483*I483</f>
        <v>18000000</v>
      </c>
      <c r="K483" s="100" t="s">
        <v>30</v>
      </c>
      <c r="L483" s="101"/>
    </row>
    <row r="484" spans="1:12">
      <c r="A484" s="95" t="s">
        <v>13</v>
      </c>
      <c r="B484" s="96" t="s">
        <v>359</v>
      </c>
      <c r="C484" s="97"/>
      <c r="D484" s="97"/>
      <c r="E484" s="97"/>
      <c r="F484" s="67"/>
      <c r="G484" s="66">
        <v>10</v>
      </c>
      <c r="H484" s="67" t="s">
        <v>105</v>
      </c>
      <c r="I484" s="68">
        <v>500000</v>
      </c>
      <c r="J484" s="68">
        <f>G484*I484</f>
        <v>5000000</v>
      </c>
      <c r="K484" s="100" t="s">
        <v>30</v>
      </c>
      <c r="L484" s="101"/>
    </row>
    <row r="485" spans="1:12">
      <c r="A485" s="88" t="s">
        <v>54</v>
      </c>
      <c r="B485" s="89" t="s">
        <v>55</v>
      </c>
      <c r="C485" s="90"/>
      <c r="D485" s="90"/>
      <c r="E485" s="90"/>
      <c r="F485" s="91"/>
      <c r="G485" s="89">
        <v>0</v>
      </c>
      <c r="H485" s="91" t="s">
        <v>13</v>
      </c>
      <c r="I485" s="92">
        <v>0</v>
      </c>
      <c r="J485" s="92">
        <f>SUM(J486:J487)</f>
        <v>11200000</v>
      </c>
      <c r="K485" s="93"/>
      <c r="L485" s="94" t="s">
        <v>27</v>
      </c>
    </row>
    <row r="486" spans="1:12">
      <c r="A486" s="95" t="s">
        <v>13</v>
      </c>
      <c r="B486" s="96" t="s">
        <v>56</v>
      </c>
      <c r="C486" s="102"/>
      <c r="D486" s="102"/>
      <c r="E486" s="102"/>
      <c r="F486" s="98"/>
      <c r="G486" s="96">
        <v>8</v>
      </c>
      <c r="H486" s="98" t="s">
        <v>57</v>
      </c>
      <c r="I486" s="99">
        <v>900000</v>
      </c>
      <c r="J486" s="99">
        <f>G486*I486</f>
        <v>7200000</v>
      </c>
      <c r="K486" s="100" t="s">
        <v>30</v>
      </c>
      <c r="L486" s="101"/>
    </row>
    <row r="487" spans="1:12">
      <c r="A487" s="95" t="s">
        <v>13</v>
      </c>
      <c r="B487" s="96" t="s">
        <v>167</v>
      </c>
      <c r="C487" s="102"/>
      <c r="D487" s="102"/>
      <c r="E487" s="102"/>
      <c r="F487" s="98"/>
      <c r="G487" s="96">
        <v>8</v>
      </c>
      <c r="H487" s="98" t="s">
        <v>57</v>
      </c>
      <c r="I487" s="99">
        <v>500000</v>
      </c>
      <c r="J487" s="99">
        <f>G487*I487</f>
        <v>4000000</v>
      </c>
      <c r="K487" s="100" t="s">
        <v>30</v>
      </c>
      <c r="L487" s="101"/>
    </row>
    <row r="488" spans="1:12">
      <c r="A488" s="88" t="s">
        <v>88</v>
      </c>
      <c r="B488" s="89" t="s">
        <v>89</v>
      </c>
      <c r="C488" s="90"/>
      <c r="D488" s="90"/>
      <c r="E488" s="90"/>
      <c r="F488" s="91"/>
      <c r="G488" s="89">
        <v>0</v>
      </c>
      <c r="H488" s="91" t="s">
        <v>13</v>
      </c>
      <c r="I488" s="92">
        <v>0</v>
      </c>
      <c r="J488" s="92">
        <f>SUM(J489:J491)</f>
        <v>20560000</v>
      </c>
      <c r="K488" s="93"/>
      <c r="L488" s="94" t="s">
        <v>27</v>
      </c>
    </row>
    <row r="489" spans="1:12">
      <c r="A489" s="95" t="s">
        <v>13</v>
      </c>
      <c r="B489" s="96" t="s">
        <v>360</v>
      </c>
      <c r="C489" s="102"/>
      <c r="D489" s="102"/>
      <c r="E489" s="102"/>
      <c r="F489" s="98"/>
      <c r="G489" s="96">
        <v>54</v>
      </c>
      <c r="H489" s="98" t="s">
        <v>105</v>
      </c>
      <c r="I489" s="99">
        <v>140000</v>
      </c>
      <c r="J489" s="99">
        <f>G489*I489</f>
        <v>7560000</v>
      </c>
      <c r="K489" s="100" t="s">
        <v>30</v>
      </c>
      <c r="L489" s="101"/>
    </row>
    <row r="490" spans="1:12">
      <c r="A490" s="95" t="s">
        <v>13</v>
      </c>
      <c r="B490" s="96" t="s">
        <v>361</v>
      </c>
      <c r="C490" s="102"/>
      <c r="D490" s="102"/>
      <c r="E490" s="102"/>
      <c r="F490" s="98"/>
      <c r="G490" s="96">
        <v>8</v>
      </c>
      <c r="H490" s="98" t="s">
        <v>362</v>
      </c>
      <c r="I490" s="99">
        <v>1500000</v>
      </c>
      <c r="J490" s="99">
        <f>G490*I490</f>
        <v>12000000</v>
      </c>
      <c r="K490" s="100" t="s">
        <v>30</v>
      </c>
      <c r="L490" s="101"/>
    </row>
    <row r="491" spans="1:12">
      <c r="A491" s="95" t="s">
        <v>13</v>
      </c>
      <c r="B491" s="96" t="s">
        <v>155</v>
      </c>
      <c r="C491" s="102"/>
      <c r="D491" s="102"/>
      <c r="E491" s="102"/>
      <c r="F491" s="98"/>
      <c r="G491" s="96">
        <v>1</v>
      </c>
      <c r="H491" s="98" t="s">
        <v>60</v>
      </c>
      <c r="I491" s="99">
        <v>1000000</v>
      </c>
      <c r="J491" s="99">
        <f>G491*I491</f>
        <v>1000000</v>
      </c>
      <c r="K491" s="100" t="s">
        <v>30</v>
      </c>
      <c r="L491" s="101"/>
    </row>
    <row r="492" spans="1:12">
      <c r="A492" s="156" t="s">
        <v>40</v>
      </c>
      <c r="B492" s="157" t="s">
        <v>363</v>
      </c>
      <c r="C492" s="176"/>
      <c r="D492" s="176"/>
      <c r="E492" s="176"/>
      <c r="F492" s="158"/>
      <c r="G492" s="157">
        <v>0</v>
      </c>
      <c r="H492" s="158" t="s">
        <v>13</v>
      </c>
      <c r="I492" s="159">
        <v>0</v>
      </c>
      <c r="J492" s="159">
        <f>J493+J498</f>
        <v>456930000</v>
      </c>
      <c r="K492" s="160"/>
      <c r="L492" s="108"/>
    </row>
    <row r="493" spans="1:12">
      <c r="A493" s="206" t="s">
        <v>23</v>
      </c>
      <c r="B493" s="207" t="s">
        <v>364</v>
      </c>
      <c r="C493" s="208"/>
      <c r="D493" s="208"/>
      <c r="E493" s="208"/>
      <c r="F493" s="209"/>
      <c r="G493" s="207">
        <v>0</v>
      </c>
      <c r="H493" s="209" t="s">
        <v>13</v>
      </c>
      <c r="I493" s="210">
        <v>0</v>
      </c>
      <c r="J493" s="210">
        <f>J494</f>
        <v>191280000</v>
      </c>
      <c r="K493" s="211"/>
      <c r="L493" s="212"/>
    </row>
    <row r="494" spans="1:12">
      <c r="A494" s="109" t="s">
        <v>88</v>
      </c>
      <c r="B494" s="110" t="s">
        <v>89</v>
      </c>
      <c r="C494" s="177"/>
      <c r="D494" s="177"/>
      <c r="E494" s="177"/>
      <c r="F494" s="111"/>
      <c r="G494" s="110">
        <v>0</v>
      </c>
      <c r="H494" s="111" t="s">
        <v>13</v>
      </c>
      <c r="I494" s="112">
        <v>0</v>
      </c>
      <c r="J494" s="112">
        <f>SUM(J495:J497)</f>
        <v>191280000</v>
      </c>
      <c r="K494" s="113"/>
      <c r="L494" s="114" t="s">
        <v>27</v>
      </c>
    </row>
    <row r="495" spans="1:12">
      <c r="A495" s="115" t="s">
        <v>13</v>
      </c>
      <c r="B495" s="116" t="s">
        <v>365</v>
      </c>
      <c r="C495" s="178"/>
      <c r="D495" s="178"/>
      <c r="E495" s="178"/>
      <c r="F495" s="117"/>
      <c r="G495" s="116">
        <v>48</v>
      </c>
      <c r="H495" s="117" t="s">
        <v>362</v>
      </c>
      <c r="I495" s="118">
        <v>2540000</v>
      </c>
      <c r="J495" s="118">
        <f>G495*I495</f>
        <v>121920000</v>
      </c>
      <c r="K495" s="119" t="s">
        <v>30</v>
      </c>
      <c r="L495" s="120"/>
    </row>
    <row r="496" spans="1:12">
      <c r="A496" s="115" t="s">
        <v>13</v>
      </c>
      <c r="B496" s="116" t="s">
        <v>366</v>
      </c>
      <c r="C496" s="178"/>
      <c r="D496" s="178"/>
      <c r="E496" s="178"/>
      <c r="F496" s="117"/>
      <c r="G496" s="116">
        <v>72</v>
      </c>
      <c r="H496" s="117" t="s">
        <v>105</v>
      </c>
      <c r="I496" s="118">
        <v>530000</v>
      </c>
      <c r="J496" s="118">
        <f>G496*I496</f>
        <v>38160000</v>
      </c>
      <c r="K496" s="119" t="s">
        <v>30</v>
      </c>
      <c r="L496" s="120"/>
    </row>
    <row r="497" spans="1:12">
      <c r="A497" s="115" t="s">
        <v>13</v>
      </c>
      <c r="B497" s="116" t="s">
        <v>367</v>
      </c>
      <c r="C497" s="178"/>
      <c r="D497" s="178"/>
      <c r="E497" s="178"/>
      <c r="F497" s="117"/>
      <c r="G497" s="116">
        <v>48</v>
      </c>
      <c r="H497" s="117" t="s">
        <v>105</v>
      </c>
      <c r="I497" s="118">
        <v>650000</v>
      </c>
      <c r="J497" s="118">
        <f>G497*I497</f>
        <v>31200000</v>
      </c>
      <c r="K497" s="119" t="s">
        <v>30</v>
      </c>
      <c r="L497" s="120"/>
    </row>
    <row r="498" spans="1:12">
      <c r="A498" s="206" t="s">
        <v>33</v>
      </c>
      <c r="B498" s="207" t="s">
        <v>368</v>
      </c>
      <c r="C498" s="208"/>
      <c r="D498" s="208"/>
      <c r="E498" s="208"/>
      <c r="F498" s="209"/>
      <c r="G498" s="207">
        <v>0</v>
      </c>
      <c r="H498" s="209" t="s">
        <v>13</v>
      </c>
      <c r="I498" s="210">
        <v>0</v>
      </c>
      <c r="J498" s="210">
        <f>J499</f>
        <v>265650000</v>
      </c>
      <c r="K498" s="211"/>
      <c r="L498" s="212"/>
    </row>
    <row r="499" spans="1:12">
      <c r="A499" s="109" t="s">
        <v>88</v>
      </c>
      <c r="B499" s="110" t="s">
        <v>89</v>
      </c>
      <c r="C499" s="177"/>
      <c r="D499" s="177"/>
      <c r="E499" s="177"/>
      <c r="F499" s="111"/>
      <c r="G499" s="110">
        <v>0</v>
      </c>
      <c r="H499" s="111" t="s">
        <v>13</v>
      </c>
      <c r="I499" s="112">
        <v>0</v>
      </c>
      <c r="J499" s="112">
        <f>SUM(J500:J502)</f>
        <v>265650000</v>
      </c>
      <c r="K499" s="113"/>
      <c r="L499" s="114" t="s">
        <v>27</v>
      </c>
    </row>
    <row r="500" spans="1:12">
      <c r="A500" s="115" t="s">
        <v>13</v>
      </c>
      <c r="B500" s="116" t="s">
        <v>369</v>
      </c>
      <c r="C500" s="178"/>
      <c r="D500" s="178"/>
      <c r="E500" s="178"/>
      <c r="F500" s="117"/>
      <c r="G500" s="116">
        <v>30</v>
      </c>
      <c r="H500" s="117" t="s">
        <v>362</v>
      </c>
      <c r="I500" s="118">
        <v>5620000</v>
      </c>
      <c r="J500" s="118">
        <f>G500*I500</f>
        <v>168600000</v>
      </c>
      <c r="K500" s="119" t="s">
        <v>30</v>
      </c>
      <c r="L500" s="120"/>
    </row>
    <row r="501" spans="1:12">
      <c r="A501" s="115" t="s">
        <v>13</v>
      </c>
      <c r="B501" s="116" t="s">
        <v>370</v>
      </c>
      <c r="C501" s="178"/>
      <c r="D501" s="178"/>
      <c r="E501" s="178"/>
      <c r="F501" s="117"/>
      <c r="G501" s="116">
        <v>75</v>
      </c>
      <c r="H501" s="117" t="s">
        <v>105</v>
      </c>
      <c r="I501" s="118">
        <v>430000</v>
      </c>
      <c r="J501" s="118">
        <f>G501*I501</f>
        <v>32250000</v>
      </c>
      <c r="K501" s="119" t="s">
        <v>30</v>
      </c>
      <c r="L501" s="120"/>
    </row>
    <row r="502" spans="1:12">
      <c r="A502" s="115" t="s">
        <v>13</v>
      </c>
      <c r="B502" s="116" t="s">
        <v>371</v>
      </c>
      <c r="C502" s="97"/>
      <c r="D502" s="97"/>
      <c r="E502" s="97"/>
      <c r="F502" s="67"/>
      <c r="G502" s="66">
        <v>60</v>
      </c>
      <c r="H502" s="67" t="s">
        <v>105</v>
      </c>
      <c r="I502" s="68">
        <v>1080000</v>
      </c>
      <c r="J502" s="68">
        <f>G502*I502</f>
        <v>64800000</v>
      </c>
      <c r="K502" s="119" t="s">
        <v>30</v>
      </c>
      <c r="L502" s="120"/>
    </row>
    <row r="503" spans="1:12">
      <c r="A503" s="81" t="s">
        <v>63</v>
      </c>
      <c r="B503" s="82" t="s">
        <v>372</v>
      </c>
      <c r="C503" s="83"/>
      <c r="D503" s="83"/>
      <c r="E503" s="83"/>
      <c r="F503" s="84"/>
      <c r="G503" s="82">
        <v>0</v>
      </c>
      <c r="H503" s="84" t="s">
        <v>13</v>
      </c>
      <c r="I503" s="85">
        <v>0</v>
      </c>
      <c r="J503" s="85">
        <f>J504+J509+J512+J515</f>
        <v>57010000</v>
      </c>
      <c r="K503" s="86"/>
      <c r="L503" s="87"/>
    </row>
    <row r="504" spans="1:12">
      <c r="A504" s="88" t="s">
        <v>35</v>
      </c>
      <c r="B504" s="89" t="s">
        <v>36</v>
      </c>
      <c r="C504" s="90"/>
      <c r="D504" s="90"/>
      <c r="E504" s="90"/>
      <c r="F504" s="91"/>
      <c r="G504" s="89">
        <v>0</v>
      </c>
      <c r="H504" s="91" t="s">
        <v>13</v>
      </c>
      <c r="I504" s="92">
        <v>0</v>
      </c>
      <c r="J504" s="92">
        <f>SUM(J505:J508)</f>
        <v>2250000</v>
      </c>
      <c r="K504" s="93"/>
      <c r="L504" s="94" t="s">
        <v>27</v>
      </c>
    </row>
    <row r="505" spans="1:12">
      <c r="A505" s="95" t="s">
        <v>13</v>
      </c>
      <c r="B505" s="96" t="s">
        <v>266</v>
      </c>
      <c r="C505" s="102"/>
      <c r="D505" s="102"/>
      <c r="E505" s="102"/>
      <c r="F505" s="98"/>
      <c r="G505" s="96">
        <v>1</v>
      </c>
      <c r="H505" s="98" t="s">
        <v>60</v>
      </c>
      <c r="I505" s="99">
        <v>750000</v>
      </c>
      <c r="J505" s="99">
        <f>G505*I505</f>
        <v>750000</v>
      </c>
      <c r="K505" s="100" t="s">
        <v>30</v>
      </c>
      <c r="L505" s="101"/>
    </row>
    <row r="506" spans="1:12">
      <c r="A506" s="95" t="s">
        <v>13</v>
      </c>
      <c r="B506" s="96" t="s">
        <v>356</v>
      </c>
      <c r="C506" s="102"/>
      <c r="D506" s="102"/>
      <c r="E506" s="102"/>
      <c r="F506" s="98"/>
      <c r="G506" s="96">
        <v>1</v>
      </c>
      <c r="H506" s="98" t="s">
        <v>60</v>
      </c>
      <c r="I506" s="99">
        <v>500000</v>
      </c>
      <c r="J506" s="99">
        <f>G506*I506</f>
        <v>500000</v>
      </c>
      <c r="K506" s="100" t="s">
        <v>30</v>
      </c>
      <c r="L506" s="101"/>
    </row>
    <row r="507" spans="1:12">
      <c r="A507" s="95" t="s">
        <v>13</v>
      </c>
      <c r="B507" s="96" t="s">
        <v>357</v>
      </c>
      <c r="C507" s="102"/>
      <c r="D507" s="102"/>
      <c r="E507" s="102"/>
      <c r="F507" s="98"/>
      <c r="G507" s="96">
        <v>1</v>
      </c>
      <c r="H507" s="98" t="s">
        <v>60</v>
      </c>
      <c r="I507" s="99">
        <v>500000</v>
      </c>
      <c r="J507" s="99">
        <f>G507*I507</f>
        <v>500000</v>
      </c>
      <c r="K507" s="100" t="s">
        <v>30</v>
      </c>
      <c r="L507" s="101"/>
    </row>
    <row r="508" spans="1:12">
      <c r="A508" s="95" t="s">
        <v>13</v>
      </c>
      <c r="B508" s="96" t="s">
        <v>98</v>
      </c>
      <c r="C508" s="102"/>
      <c r="D508" s="102"/>
      <c r="E508" s="102"/>
      <c r="F508" s="98"/>
      <c r="G508" s="96">
        <v>1</v>
      </c>
      <c r="H508" s="98" t="s">
        <v>60</v>
      </c>
      <c r="I508" s="99">
        <v>500000</v>
      </c>
      <c r="J508" s="99">
        <f>G508*I508</f>
        <v>500000</v>
      </c>
      <c r="K508" s="100" t="s">
        <v>30</v>
      </c>
      <c r="L508" s="101"/>
    </row>
    <row r="509" spans="1:12">
      <c r="A509" s="88" t="s">
        <v>102</v>
      </c>
      <c r="B509" s="89" t="s">
        <v>103</v>
      </c>
      <c r="C509" s="90"/>
      <c r="D509" s="90"/>
      <c r="E509" s="90"/>
      <c r="F509" s="91"/>
      <c r="G509" s="89">
        <v>0</v>
      </c>
      <c r="H509" s="91" t="s">
        <v>13</v>
      </c>
      <c r="I509" s="92">
        <v>0</v>
      </c>
      <c r="J509" s="92">
        <f>SUM(J510:J511)</f>
        <v>23000000</v>
      </c>
      <c r="K509" s="93"/>
      <c r="L509" s="94" t="s">
        <v>27</v>
      </c>
    </row>
    <row r="510" spans="1:12">
      <c r="A510" s="95" t="s">
        <v>13</v>
      </c>
      <c r="B510" s="66" t="s">
        <v>358</v>
      </c>
      <c r="C510" s="97"/>
      <c r="D510" s="97"/>
      <c r="E510" s="97"/>
      <c r="F510" s="67"/>
      <c r="G510" s="66">
        <v>36</v>
      </c>
      <c r="H510" s="67" t="s">
        <v>105</v>
      </c>
      <c r="I510" s="68">
        <v>500000</v>
      </c>
      <c r="J510" s="68">
        <f>G510*I510</f>
        <v>18000000</v>
      </c>
      <c r="K510" s="100" t="s">
        <v>30</v>
      </c>
      <c r="L510" s="101"/>
    </row>
    <row r="511" spans="1:12">
      <c r="A511" s="95" t="s">
        <v>13</v>
      </c>
      <c r="B511" s="66" t="s">
        <v>359</v>
      </c>
      <c r="C511" s="97"/>
      <c r="D511" s="97"/>
      <c r="E511" s="97"/>
      <c r="F511" s="67"/>
      <c r="G511" s="66">
        <v>10</v>
      </c>
      <c r="H511" s="67" t="s">
        <v>105</v>
      </c>
      <c r="I511" s="68">
        <v>500000</v>
      </c>
      <c r="J511" s="68">
        <f>G511*I511</f>
        <v>5000000</v>
      </c>
      <c r="K511" s="100" t="s">
        <v>30</v>
      </c>
      <c r="L511" s="101"/>
    </row>
    <row r="512" spans="1:12">
      <c r="A512" s="88" t="s">
        <v>54</v>
      </c>
      <c r="B512" s="89" t="s">
        <v>55</v>
      </c>
      <c r="C512" s="90"/>
      <c r="D512" s="90"/>
      <c r="E512" s="90"/>
      <c r="F512" s="91"/>
      <c r="G512" s="89">
        <v>0</v>
      </c>
      <c r="H512" s="91" t="s">
        <v>13</v>
      </c>
      <c r="I512" s="92">
        <v>0</v>
      </c>
      <c r="J512" s="92">
        <f>SUM(J513:J514)</f>
        <v>11200000</v>
      </c>
      <c r="K512" s="93"/>
      <c r="L512" s="94" t="s">
        <v>27</v>
      </c>
    </row>
    <row r="513" spans="1:12">
      <c r="A513" s="95" t="s">
        <v>13</v>
      </c>
      <c r="B513" s="96" t="s">
        <v>56</v>
      </c>
      <c r="C513" s="102"/>
      <c r="D513" s="102"/>
      <c r="E513" s="102"/>
      <c r="F513" s="98"/>
      <c r="G513" s="96">
        <v>8</v>
      </c>
      <c r="H513" s="98" t="s">
        <v>57</v>
      </c>
      <c r="I513" s="99">
        <v>900000</v>
      </c>
      <c r="J513" s="99">
        <f>G513*I513</f>
        <v>7200000</v>
      </c>
      <c r="K513" s="100" t="s">
        <v>30</v>
      </c>
      <c r="L513" s="101"/>
    </row>
    <row r="514" spans="1:12">
      <c r="A514" s="95" t="s">
        <v>13</v>
      </c>
      <c r="B514" s="96" t="s">
        <v>167</v>
      </c>
      <c r="C514" s="102"/>
      <c r="D514" s="102"/>
      <c r="E514" s="102"/>
      <c r="F514" s="98"/>
      <c r="G514" s="96">
        <v>8</v>
      </c>
      <c r="H514" s="98" t="s">
        <v>57</v>
      </c>
      <c r="I514" s="99">
        <v>500000</v>
      </c>
      <c r="J514" s="99">
        <f>G514*I514</f>
        <v>4000000</v>
      </c>
      <c r="K514" s="100" t="s">
        <v>30</v>
      </c>
      <c r="L514" s="101"/>
    </row>
    <row r="515" spans="1:12">
      <c r="A515" s="88" t="s">
        <v>88</v>
      </c>
      <c r="B515" s="89" t="s">
        <v>89</v>
      </c>
      <c r="C515" s="90"/>
      <c r="D515" s="90"/>
      <c r="E515" s="90"/>
      <c r="F515" s="91"/>
      <c r="G515" s="89">
        <v>0</v>
      </c>
      <c r="H515" s="91" t="s">
        <v>13</v>
      </c>
      <c r="I515" s="92">
        <v>0</v>
      </c>
      <c r="J515" s="92">
        <f>SUM(J516:J518)</f>
        <v>20560000</v>
      </c>
      <c r="K515" s="93"/>
      <c r="L515" s="94" t="s">
        <v>27</v>
      </c>
    </row>
    <row r="516" spans="1:12">
      <c r="A516" s="95" t="s">
        <v>13</v>
      </c>
      <c r="B516" s="96" t="s">
        <v>360</v>
      </c>
      <c r="C516" s="102"/>
      <c r="D516" s="102"/>
      <c r="E516" s="102"/>
      <c r="F516" s="98"/>
      <c r="G516" s="96">
        <v>54</v>
      </c>
      <c r="H516" s="98" t="s">
        <v>105</v>
      </c>
      <c r="I516" s="99">
        <v>140000</v>
      </c>
      <c r="J516" s="99">
        <f>G516*I516</f>
        <v>7560000</v>
      </c>
      <c r="K516" s="100" t="s">
        <v>30</v>
      </c>
      <c r="L516" s="101"/>
    </row>
    <row r="517" spans="1:12">
      <c r="A517" s="95" t="s">
        <v>13</v>
      </c>
      <c r="B517" s="96" t="s">
        <v>361</v>
      </c>
      <c r="C517" s="102"/>
      <c r="D517" s="102"/>
      <c r="E517" s="102"/>
      <c r="F517" s="98"/>
      <c r="G517" s="96">
        <v>8</v>
      </c>
      <c r="H517" s="98" t="s">
        <v>362</v>
      </c>
      <c r="I517" s="99">
        <v>1500000</v>
      </c>
      <c r="J517" s="99">
        <f>G517*I517</f>
        <v>12000000</v>
      </c>
      <c r="K517" s="100" t="s">
        <v>30</v>
      </c>
      <c r="L517" s="101"/>
    </row>
    <row r="518" spans="1:12">
      <c r="A518" s="95" t="s">
        <v>13</v>
      </c>
      <c r="B518" s="96" t="s">
        <v>155</v>
      </c>
      <c r="C518" s="102"/>
      <c r="D518" s="102"/>
      <c r="E518" s="102"/>
      <c r="F518" s="98"/>
      <c r="G518" s="96">
        <v>1</v>
      </c>
      <c r="H518" s="98" t="s">
        <v>60</v>
      </c>
      <c r="I518" s="99">
        <v>1000000</v>
      </c>
      <c r="J518" s="99">
        <f>G518*I518</f>
        <v>1000000</v>
      </c>
      <c r="K518" s="100" t="s">
        <v>30</v>
      </c>
      <c r="L518" s="101"/>
    </row>
    <row r="519" spans="1:12">
      <c r="A519" s="156" t="s">
        <v>66</v>
      </c>
      <c r="B519" s="157" t="s">
        <v>373</v>
      </c>
      <c r="C519" s="176"/>
      <c r="D519" s="176"/>
      <c r="E519" s="176"/>
      <c r="F519" s="158"/>
      <c r="G519" s="157">
        <v>0</v>
      </c>
      <c r="H519" s="158" t="s">
        <v>13</v>
      </c>
      <c r="I519" s="159">
        <v>0</v>
      </c>
      <c r="J519" s="159">
        <f>J520+J522</f>
        <v>29060000</v>
      </c>
      <c r="K519" s="160"/>
      <c r="L519" s="108"/>
    </row>
    <row r="520" spans="1:12">
      <c r="A520" s="109" t="s">
        <v>35</v>
      </c>
      <c r="B520" s="110" t="s">
        <v>36</v>
      </c>
      <c r="C520" s="177"/>
      <c r="D520" s="177"/>
      <c r="E520" s="177"/>
      <c r="F520" s="111"/>
      <c r="G520" s="110">
        <v>0</v>
      </c>
      <c r="H520" s="111" t="s">
        <v>13</v>
      </c>
      <c r="I520" s="112">
        <v>0</v>
      </c>
      <c r="J520" s="112">
        <f>J521</f>
        <v>1750000</v>
      </c>
      <c r="K520" s="113"/>
      <c r="L520" s="114" t="s">
        <v>27</v>
      </c>
    </row>
    <row r="521" spans="1:12">
      <c r="A521" s="115" t="s">
        <v>13</v>
      </c>
      <c r="B521" s="66" t="s">
        <v>374</v>
      </c>
      <c r="C521" s="97"/>
      <c r="D521" s="97"/>
      <c r="E521" s="97"/>
      <c r="F521" s="67"/>
      <c r="G521" s="66">
        <v>50</v>
      </c>
      <c r="H521" s="67" t="s">
        <v>109</v>
      </c>
      <c r="I521" s="68">
        <v>35000</v>
      </c>
      <c r="J521" s="68">
        <f>G521*I521</f>
        <v>1750000</v>
      </c>
      <c r="K521" s="119" t="s">
        <v>30</v>
      </c>
      <c r="L521" s="120"/>
    </row>
    <row r="522" spans="1:12">
      <c r="A522" s="109" t="s">
        <v>51</v>
      </c>
      <c r="B522" s="110" t="s">
        <v>52</v>
      </c>
      <c r="C522" s="177"/>
      <c r="D522" s="177"/>
      <c r="E522" s="177"/>
      <c r="F522" s="111"/>
      <c r="G522" s="110">
        <v>0</v>
      </c>
      <c r="H522" s="111" t="s">
        <v>13</v>
      </c>
      <c r="I522" s="112">
        <v>0</v>
      </c>
      <c r="J522" s="112">
        <f>J523</f>
        <v>27310000</v>
      </c>
      <c r="K522" s="113"/>
      <c r="L522" s="114" t="s">
        <v>27</v>
      </c>
    </row>
    <row r="523" spans="1:12">
      <c r="A523" s="115" t="s">
        <v>13</v>
      </c>
      <c r="B523" s="116" t="s">
        <v>375</v>
      </c>
      <c r="C523" s="178"/>
      <c r="D523" s="178"/>
      <c r="E523" s="178"/>
      <c r="F523" s="117"/>
      <c r="G523" s="116">
        <v>1</v>
      </c>
      <c r="H523" s="117" t="s">
        <v>29</v>
      </c>
      <c r="I523" s="118">
        <v>27310000</v>
      </c>
      <c r="J523" s="118">
        <f>G523*I523</f>
        <v>27310000</v>
      </c>
      <c r="K523" s="119" t="s">
        <v>30</v>
      </c>
      <c r="L523" s="120"/>
    </row>
    <row r="524" spans="1:12">
      <c r="A524" s="199" t="s">
        <v>376</v>
      </c>
      <c r="B524" s="200" t="s">
        <v>377</v>
      </c>
      <c r="C524" s="201"/>
      <c r="D524" s="201"/>
      <c r="E524" s="201"/>
      <c r="F524" s="202"/>
      <c r="G524" s="200">
        <v>170</v>
      </c>
      <c r="H524" s="202" t="s">
        <v>378</v>
      </c>
      <c r="I524" s="203">
        <v>0</v>
      </c>
      <c r="J524" s="203">
        <f>J525</f>
        <v>1190000000</v>
      </c>
      <c r="K524" s="204"/>
      <c r="L524" s="205"/>
    </row>
    <row r="525" spans="1:12">
      <c r="A525" s="151" t="s">
        <v>379</v>
      </c>
      <c r="B525" s="152" t="s">
        <v>380</v>
      </c>
      <c r="C525" s="174"/>
      <c r="D525" s="174"/>
      <c r="E525" s="174"/>
      <c r="F525" s="153"/>
      <c r="G525" s="152">
        <v>0</v>
      </c>
      <c r="H525" s="153" t="s">
        <v>13</v>
      </c>
      <c r="I525" s="154">
        <v>0</v>
      </c>
      <c r="J525" s="154">
        <f>J526</f>
        <v>1190000000</v>
      </c>
      <c r="K525" s="155"/>
      <c r="L525" s="175"/>
    </row>
    <row r="526" spans="1:12">
      <c r="A526" s="81" t="s">
        <v>21</v>
      </c>
      <c r="B526" s="82" t="s">
        <v>377</v>
      </c>
      <c r="C526" s="83"/>
      <c r="D526" s="83"/>
      <c r="E526" s="83"/>
      <c r="F526" s="84"/>
      <c r="G526" s="82">
        <v>0</v>
      </c>
      <c r="H526" s="84" t="s">
        <v>13</v>
      </c>
      <c r="I526" s="85">
        <v>0</v>
      </c>
      <c r="J526" s="85">
        <f>J527</f>
        <v>1190000000</v>
      </c>
      <c r="K526" s="86"/>
      <c r="L526" s="87"/>
    </row>
    <row r="527" spans="1:12">
      <c r="A527" s="88" t="s">
        <v>139</v>
      </c>
      <c r="B527" s="89" t="s">
        <v>140</v>
      </c>
      <c r="C527" s="90"/>
      <c r="D527" s="90"/>
      <c r="E527" s="90"/>
      <c r="F527" s="91"/>
      <c r="G527" s="89">
        <v>0</v>
      </c>
      <c r="H527" s="91" t="s">
        <v>13</v>
      </c>
      <c r="I527" s="92">
        <v>0</v>
      </c>
      <c r="J527" s="92">
        <f>SUM(J528:J530)</f>
        <v>1190000000</v>
      </c>
      <c r="K527" s="93"/>
      <c r="L527" s="94" t="s">
        <v>27</v>
      </c>
    </row>
    <row r="528" spans="1:12">
      <c r="A528" s="95" t="s">
        <v>13</v>
      </c>
      <c r="B528" s="96" t="s">
        <v>381</v>
      </c>
      <c r="C528" s="102"/>
      <c r="D528" s="102"/>
      <c r="E528" s="102"/>
      <c r="F528" s="98"/>
      <c r="G528" s="96">
        <v>170</v>
      </c>
      <c r="H528" s="98" t="s">
        <v>142</v>
      </c>
      <c r="I528" s="99">
        <v>1000000</v>
      </c>
      <c r="J528" s="99">
        <f>G528*I528</f>
        <v>170000000</v>
      </c>
      <c r="K528" s="100" t="s">
        <v>30</v>
      </c>
      <c r="L528" s="101"/>
    </row>
    <row r="529" spans="1:12">
      <c r="A529" s="95" t="s">
        <v>13</v>
      </c>
      <c r="B529" s="96" t="s">
        <v>382</v>
      </c>
      <c r="C529" s="102"/>
      <c r="D529" s="102"/>
      <c r="E529" s="102"/>
      <c r="F529" s="98"/>
      <c r="G529" s="96">
        <v>1020</v>
      </c>
      <c r="H529" s="98" t="s">
        <v>142</v>
      </c>
      <c r="I529" s="99">
        <v>600000</v>
      </c>
      <c r="J529" s="99">
        <f>G529*I529</f>
        <v>612000000</v>
      </c>
      <c r="K529" s="100" t="s">
        <v>30</v>
      </c>
      <c r="L529" s="101"/>
    </row>
    <row r="530" spans="1:12">
      <c r="A530" s="95" t="s">
        <v>13</v>
      </c>
      <c r="B530" s="96" t="s">
        <v>383</v>
      </c>
      <c r="C530" s="102"/>
      <c r="D530" s="102"/>
      <c r="E530" s="102"/>
      <c r="F530" s="98"/>
      <c r="G530" s="96">
        <v>170</v>
      </c>
      <c r="H530" s="98" t="s">
        <v>142</v>
      </c>
      <c r="I530" s="99">
        <v>2400000</v>
      </c>
      <c r="J530" s="99">
        <f>G530*I530</f>
        <v>408000000</v>
      </c>
      <c r="K530" s="100" t="s">
        <v>30</v>
      </c>
      <c r="L530" s="101"/>
    </row>
    <row r="531" spans="1:12">
      <c r="A531" s="144" t="s">
        <v>384</v>
      </c>
      <c r="B531" s="145" t="s">
        <v>385</v>
      </c>
      <c r="C531" s="146"/>
      <c r="D531" s="146"/>
      <c r="E531" s="146"/>
      <c r="F531" s="147"/>
      <c r="G531" s="145">
        <v>115</v>
      </c>
      <c r="H531" s="147" t="s">
        <v>386</v>
      </c>
      <c r="I531" s="148">
        <v>0</v>
      </c>
      <c r="J531" s="148" t="e">
        <f>#REF!</f>
        <v>#REF!</v>
      </c>
      <c r="K531" s="149"/>
      <c r="L531" s="150"/>
    </row>
    <row r="532" spans="1:12">
      <c r="A532" s="873" t="s">
        <v>9</v>
      </c>
      <c r="B532" s="873"/>
      <c r="C532" s="873"/>
      <c r="D532" s="873"/>
      <c r="E532" s="873"/>
      <c r="F532" s="873"/>
      <c r="G532" s="873"/>
      <c r="H532" s="873"/>
      <c r="I532" s="873"/>
      <c r="J532" s="316" t="e">
        <f>#REF!+#REF!</f>
        <v>#REF!</v>
      </c>
      <c r="K532" s="317"/>
      <c r="L532" s="318"/>
    </row>
    <row r="533" spans="1:12">
      <c r="A533" s="3"/>
      <c r="B533" s="2"/>
      <c r="C533" s="2"/>
      <c r="D533" s="2"/>
      <c r="E533" s="2"/>
      <c r="F533" s="3"/>
      <c r="G533" s="3"/>
      <c r="H533" s="2"/>
      <c r="I533" s="4"/>
      <c r="J533" s="4"/>
      <c r="K533" s="5"/>
      <c r="L533" s="6"/>
    </row>
    <row r="534" spans="1:12">
      <c r="A534" s="320" t="s">
        <v>747</v>
      </c>
      <c r="B534" s="874">
        <v>2013</v>
      </c>
      <c r="C534" s="875"/>
      <c r="D534" s="876"/>
      <c r="E534" s="2"/>
      <c r="F534" s="3"/>
      <c r="G534" s="3"/>
      <c r="H534" s="2"/>
      <c r="I534" s="321" t="s">
        <v>748</v>
      </c>
      <c r="J534" s="4"/>
      <c r="K534" s="5"/>
      <c r="L534" s="6"/>
    </row>
    <row r="535" spans="1:12">
      <c r="A535" s="322" t="s">
        <v>27</v>
      </c>
      <c r="B535" s="877" t="e">
        <f>#REF!+#REF!+#REF!+#REF!+J9+J11+#REF!+J14+J16+J19+J21+J23+J26+J28+J30+J35+J37+J39+J42+J44+J46+J49+J51+J53+J56+J61+J64+J66+J73+J75+J78+J80+J82+J84+J86+J89+J91+J93+J96+J101+J106+J111+J113+J117+J122+J124+J128+J133+J136+J139+J144+J147+J152+J156+J159+J166+J187+J193+J197+J200+J204+J210+J214+J217+J221+J228+J233+J235+J238+J242+J248+J250+J253+J259+J264+J266+J269+J275+J278+J286+J293+J296+J299+J304+J307+J310+J319+J321+J323+J327+J329+J332+J334+J336+J340+J342+J345+J347+J349+J351+J355+J357+J359+J363+J365+J367+J371+J373+J386+J388+J390+J394+J396+J398+J401+J403+J405+J407+J410+J412+J414+J417+J419+J421+J424+J428+J430+J432+J436+J438+J441+J443+J446+J448+J450+J453+J455+J457+J460+J462+J465+J467+J477+J482+J485+J488+J494+J499+J504+J509+J512+J515+J520+J522+J527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535" s="878"/>
      <c r="D535" s="879"/>
      <c r="E535" s="2"/>
      <c r="F535" s="3"/>
      <c r="G535" s="3"/>
      <c r="H535" s="2"/>
      <c r="I535" s="321" t="s">
        <v>749</v>
      </c>
      <c r="J535" s="4"/>
      <c r="K535" s="5"/>
      <c r="L535" s="6"/>
    </row>
    <row r="536" spans="1:12">
      <c r="A536" s="323" t="s">
        <v>76</v>
      </c>
      <c r="B536" s="880" t="e">
        <f>#REF!+#REF!+J171+J173+J178+J180+J182+J184+J314+J316+J377+J379+J381+J383+J472+#REF!+#REF!+#REF!+#REF!+#REF!+#REF!+#REF!+#REF!+#REF!+#REF!</f>
        <v>#REF!</v>
      </c>
      <c r="C536" s="881"/>
      <c r="D536" s="882"/>
      <c r="E536" s="2"/>
      <c r="F536" s="3"/>
      <c r="G536" s="3"/>
      <c r="H536" s="2"/>
      <c r="I536" s="321" t="s">
        <v>750</v>
      </c>
      <c r="J536" s="4"/>
      <c r="K536" s="5"/>
      <c r="L536" s="6"/>
    </row>
    <row r="537" spans="1:12">
      <c r="A537" s="324" t="s">
        <v>751</v>
      </c>
      <c r="B537" s="883" t="e">
        <f>SUM(B535:D536)</f>
        <v>#REF!</v>
      </c>
      <c r="C537" s="884"/>
      <c r="D537" s="885"/>
      <c r="E537" s="2"/>
      <c r="F537" s="3"/>
      <c r="G537" s="3"/>
      <c r="H537" s="2"/>
      <c r="I537" s="321"/>
      <c r="J537" s="4"/>
      <c r="K537" s="5"/>
      <c r="L537" s="6"/>
    </row>
    <row r="538" spans="1:12">
      <c r="A538" s="325"/>
      <c r="B538" s="326"/>
      <c r="C538" s="326"/>
      <c r="D538" s="326"/>
      <c r="E538" s="326"/>
      <c r="F538" s="325"/>
      <c r="G538" s="325"/>
      <c r="H538" s="326"/>
      <c r="I538" s="327"/>
      <c r="J538" s="325"/>
      <c r="K538" s="5"/>
      <c r="L538" s="6"/>
    </row>
    <row r="539" spans="1:12">
      <c r="A539" s="3"/>
      <c r="B539" s="2"/>
      <c r="C539" s="2"/>
      <c r="D539" s="2"/>
      <c r="E539" s="2"/>
      <c r="F539" s="3"/>
      <c r="G539" s="3"/>
      <c r="H539" s="2"/>
      <c r="I539" s="321"/>
      <c r="J539" s="4"/>
      <c r="K539" s="5"/>
      <c r="L539" s="6"/>
    </row>
    <row r="540" spans="1:12">
      <c r="A540" s="3"/>
      <c r="B540" s="2"/>
      <c r="C540" s="2"/>
      <c r="D540" s="2"/>
      <c r="E540" s="2"/>
      <c r="F540" s="3"/>
      <c r="G540" s="3"/>
      <c r="H540" s="2"/>
      <c r="I540" s="321" t="s">
        <v>752</v>
      </c>
      <c r="J540" s="4"/>
      <c r="K540" s="5"/>
      <c r="L540" s="6"/>
    </row>
    <row r="541" spans="1:12">
      <c r="A541" s="3"/>
      <c r="B541" s="2"/>
      <c r="C541" s="2"/>
      <c r="D541" s="2"/>
      <c r="E541" s="2"/>
      <c r="F541" s="3"/>
      <c r="G541" s="3"/>
      <c r="H541" s="2"/>
      <c r="I541" s="321" t="s">
        <v>753</v>
      </c>
      <c r="J541" s="4"/>
      <c r="K541" s="5"/>
      <c r="L541" s="6"/>
    </row>
  </sheetData>
  <mergeCells count="321">
    <mergeCell ref="A532:I532"/>
    <mergeCell ref="B534:D534"/>
    <mergeCell ref="B535:D535"/>
    <mergeCell ref="B536:D536"/>
    <mergeCell ref="B537:D537"/>
    <mergeCell ref="B467:F467"/>
    <mergeCell ref="B468:F468"/>
    <mergeCell ref="B461:F461"/>
    <mergeCell ref="B462:F462"/>
    <mergeCell ref="B463:F463"/>
    <mergeCell ref="B464:F464"/>
    <mergeCell ref="B465:F465"/>
    <mergeCell ref="B466:F466"/>
    <mergeCell ref="B455:F455"/>
    <mergeCell ref="B456:F456"/>
    <mergeCell ref="B457:F457"/>
    <mergeCell ref="B458:F458"/>
    <mergeCell ref="B459:F459"/>
    <mergeCell ref="B460:F460"/>
    <mergeCell ref="B449:F449"/>
    <mergeCell ref="B450:F450"/>
    <mergeCell ref="B451:F451"/>
    <mergeCell ref="B452:F452"/>
    <mergeCell ref="B453:F453"/>
    <mergeCell ref="B454:F454"/>
    <mergeCell ref="B443:F443"/>
    <mergeCell ref="B444:F444"/>
    <mergeCell ref="B445:F445"/>
    <mergeCell ref="B446:F446"/>
    <mergeCell ref="B447:F447"/>
    <mergeCell ref="B448:F448"/>
    <mergeCell ref="B437:F437"/>
    <mergeCell ref="B438:F438"/>
    <mergeCell ref="B439:F439"/>
    <mergeCell ref="B440:F440"/>
    <mergeCell ref="B441:F441"/>
    <mergeCell ref="B442:F442"/>
    <mergeCell ref="B431:F431"/>
    <mergeCell ref="B432:F432"/>
    <mergeCell ref="B433:F433"/>
    <mergeCell ref="B434:F434"/>
    <mergeCell ref="B435:F435"/>
    <mergeCell ref="B436:F436"/>
    <mergeCell ref="B425:F425"/>
    <mergeCell ref="B426:F426"/>
    <mergeCell ref="B427:F427"/>
    <mergeCell ref="B428:F428"/>
    <mergeCell ref="B429:F429"/>
    <mergeCell ref="B430:F430"/>
    <mergeCell ref="B419:F419"/>
    <mergeCell ref="B420:F420"/>
    <mergeCell ref="B421:F421"/>
    <mergeCell ref="B422:F422"/>
    <mergeCell ref="B423:F423"/>
    <mergeCell ref="B424:F424"/>
    <mergeCell ref="B413:F413"/>
    <mergeCell ref="B414:F414"/>
    <mergeCell ref="B415:F415"/>
    <mergeCell ref="B416:F416"/>
    <mergeCell ref="B417:F417"/>
    <mergeCell ref="B418:F418"/>
    <mergeCell ref="B407:F407"/>
    <mergeCell ref="B408:F408"/>
    <mergeCell ref="B409:F409"/>
    <mergeCell ref="B410:F410"/>
    <mergeCell ref="B411:F411"/>
    <mergeCell ref="B412:F412"/>
    <mergeCell ref="B401:F401"/>
    <mergeCell ref="B402:F402"/>
    <mergeCell ref="B403:F403"/>
    <mergeCell ref="B404:F404"/>
    <mergeCell ref="B405:F405"/>
    <mergeCell ref="B406:F406"/>
    <mergeCell ref="B395:F395"/>
    <mergeCell ref="B396:F396"/>
    <mergeCell ref="B397:F397"/>
    <mergeCell ref="B398:F398"/>
    <mergeCell ref="B399:F399"/>
    <mergeCell ref="B400:F400"/>
    <mergeCell ref="B389:F389"/>
    <mergeCell ref="B390:F390"/>
    <mergeCell ref="B391:F391"/>
    <mergeCell ref="B392:F392"/>
    <mergeCell ref="B393:F393"/>
    <mergeCell ref="B394:F394"/>
    <mergeCell ref="B373:F373"/>
    <mergeCell ref="B374:F374"/>
    <mergeCell ref="B385:F385"/>
    <mergeCell ref="B386:F386"/>
    <mergeCell ref="B387:F387"/>
    <mergeCell ref="B388:F388"/>
    <mergeCell ref="B367:F367"/>
    <mergeCell ref="B368:F368"/>
    <mergeCell ref="B369:F369"/>
    <mergeCell ref="B370:F370"/>
    <mergeCell ref="B371:F371"/>
    <mergeCell ref="B372:F372"/>
    <mergeCell ref="B361:F361"/>
    <mergeCell ref="B362:F362"/>
    <mergeCell ref="B363:F363"/>
    <mergeCell ref="B364:F364"/>
    <mergeCell ref="B365:F365"/>
    <mergeCell ref="B366:F366"/>
    <mergeCell ref="B355:F355"/>
    <mergeCell ref="B356:F356"/>
    <mergeCell ref="B357:F357"/>
    <mergeCell ref="B358:F358"/>
    <mergeCell ref="B359:F359"/>
    <mergeCell ref="B360:F360"/>
    <mergeCell ref="B349:F349"/>
    <mergeCell ref="B350:F350"/>
    <mergeCell ref="B351:F351"/>
    <mergeCell ref="B352:F352"/>
    <mergeCell ref="B353:F353"/>
    <mergeCell ref="B354:F354"/>
    <mergeCell ref="B343:F343"/>
    <mergeCell ref="B344:F344"/>
    <mergeCell ref="B345:F345"/>
    <mergeCell ref="B346:F346"/>
    <mergeCell ref="B347:F347"/>
    <mergeCell ref="B348:F348"/>
    <mergeCell ref="B337:F337"/>
    <mergeCell ref="B338:F338"/>
    <mergeCell ref="B339:F339"/>
    <mergeCell ref="B340:F340"/>
    <mergeCell ref="B341:F341"/>
    <mergeCell ref="B342:F342"/>
    <mergeCell ref="B331:F331"/>
    <mergeCell ref="B332:F332"/>
    <mergeCell ref="B333:F333"/>
    <mergeCell ref="B334:F334"/>
    <mergeCell ref="B335:F335"/>
    <mergeCell ref="B336:F336"/>
    <mergeCell ref="B325:F325"/>
    <mergeCell ref="B326:F326"/>
    <mergeCell ref="B327:F327"/>
    <mergeCell ref="B328:F328"/>
    <mergeCell ref="B329:F329"/>
    <mergeCell ref="B330:F330"/>
    <mergeCell ref="B319:F319"/>
    <mergeCell ref="B320:F320"/>
    <mergeCell ref="B321:F321"/>
    <mergeCell ref="B322:F322"/>
    <mergeCell ref="B323:F323"/>
    <mergeCell ref="B324:F324"/>
    <mergeCell ref="B307:F307"/>
    <mergeCell ref="B308:F308"/>
    <mergeCell ref="B309:F309"/>
    <mergeCell ref="B310:F310"/>
    <mergeCell ref="B311:F311"/>
    <mergeCell ref="B318:F318"/>
    <mergeCell ref="B301:F301"/>
    <mergeCell ref="B302:F302"/>
    <mergeCell ref="B303:F303"/>
    <mergeCell ref="B304:F304"/>
    <mergeCell ref="C305:F305"/>
    <mergeCell ref="C306:F306"/>
    <mergeCell ref="B295:F295"/>
    <mergeCell ref="B296:F296"/>
    <mergeCell ref="B297:F297"/>
    <mergeCell ref="B298:F298"/>
    <mergeCell ref="B299:F299"/>
    <mergeCell ref="B300:F300"/>
    <mergeCell ref="B289:F289"/>
    <mergeCell ref="B290:F290"/>
    <mergeCell ref="B291:F291"/>
    <mergeCell ref="B292:F292"/>
    <mergeCell ref="B293:F293"/>
    <mergeCell ref="B294:F294"/>
    <mergeCell ref="B283:F283"/>
    <mergeCell ref="B284:F284"/>
    <mergeCell ref="B285:F285"/>
    <mergeCell ref="B286:F286"/>
    <mergeCell ref="B287:F287"/>
    <mergeCell ref="B288:F288"/>
    <mergeCell ref="B277:F277"/>
    <mergeCell ref="B278:F278"/>
    <mergeCell ref="B279:F279"/>
    <mergeCell ref="B280:F280"/>
    <mergeCell ref="B281:F281"/>
    <mergeCell ref="B282:F282"/>
    <mergeCell ref="B271:F271"/>
    <mergeCell ref="B272:F272"/>
    <mergeCell ref="B273:F273"/>
    <mergeCell ref="B274:F274"/>
    <mergeCell ref="B275:F275"/>
    <mergeCell ref="B276:F276"/>
    <mergeCell ref="B265:F265"/>
    <mergeCell ref="B266:F266"/>
    <mergeCell ref="B267:F267"/>
    <mergeCell ref="B268:F268"/>
    <mergeCell ref="B269:F269"/>
    <mergeCell ref="B270:F270"/>
    <mergeCell ref="B259:F259"/>
    <mergeCell ref="B260:F260"/>
    <mergeCell ref="B261:F261"/>
    <mergeCell ref="B262:F262"/>
    <mergeCell ref="B263:F263"/>
    <mergeCell ref="B264:F264"/>
    <mergeCell ref="B253:F253"/>
    <mergeCell ref="B254:F254"/>
    <mergeCell ref="B255:F255"/>
    <mergeCell ref="B256:F256"/>
    <mergeCell ref="B257:F257"/>
    <mergeCell ref="B258:F258"/>
    <mergeCell ref="B247:F247"/>
    <mergeCell ref="B248:F248"/>
    <mergeCell ref="B249:F249"/>
    <mergeCell ref="B250:F250"/>
    <mergeCell ref="B251:F251"/>
    <mergeCell ref="B252:F252"/>
    <mergeCell ref="B241:F241"/>
    <mergeCell ref="B242:F242"/>
    <mergeCell ref="B243:F243"/>
    <mergeCell ref="B244:F244"/>
    <mergeCell ref="B245:F245"/>
    <mergeCell ref="B246:F246"/>
    <mergeCell ref="B235:F235"/>
    <mergeCell ref="B236:F236"/>
    <mergeCell ref="B237:F237"/>
    <mergeCell ref="B238:F238"/>
    <mergeCell ref="B239:F239"/>
    <mergeCell ref="B240:F240"/>
    <mergeCell ref="B229:F229"/>
    <mergeCell ref="B230:F230"/>
    <mergeCell ref="B231:F231"/>
    <mergeCell ref="B232:F232"/>
    <mergeCell ref="B233:F233"/>
    <mergeCell ref="B234:F234"/>
    <mergeCell ref="B223:F223"/>
    <mergeCell ref="B224:F224"/>
    <mergeCell ref="B225:F225"/>
    <mergeCell ref="B226:F226"/>
    <mergeCell ref="B227:F227"/>
    <mergeCell ref="B228:F228"/>
    <mergeCell ref="B217:F217"/>
    <mergeCell ref="B218:F218"/>
    <mergeCell ref="B219:F219"/>
    <mergeCell ref="B220:F220"/>
    <mergeCell ref="B221:F221"/>
    <mergeCell ref="B222:F222"/>
    <mergeCell ref="C211:F211"/>
    <mergeCell ref="C212:F212"/>
    <mergeCell ref="C213:F213"/>
    <mergeCell ref="B214:F214"/>
    <mergeCell ref="B215:F215"/>
    <mergeCell ref="B216:F216"/>
    <mergeCell ref="B205:F205"/>
    <mergeCell ref="B206:F206"/>
    <mergeCell ref="B207:F207"/>
    <mergeCell ref="B208:F208"/>
    <mergeCell ref="B209:F209"/>
    <mergeCell ref="B210:F210"/>
    <mergeCell ref="B199:F199"/>
    <mergeCell ref="B200:F200"/>
    <mergeCell ref="B201:F201"/>
    <mergeCell ref="B202:F202"/>
    <mergeCell ref="B203:F203"/>
    <mergeCell ref="B204:F204"/>
    <mergeCell ref="B193:F193"/>
    <mergeCell ref="C194:F194"/>
    <mergeCell ref="C195:F195"/>
    <mergeCell ref="C196:F196"/>
    <mergeCell ref="B197:F197"/>
    <mergeCell ref="B198:F198"/>
    <mergeCell ref="B187:F187"/>
    <mergeCell ref="B188:F188"/>
    <mergeCell ref="B189:F189"/>
    <mergeCell ref="B190:F190"/>
    <mergeCell ref="B191:F191"/>
    <mergeCell ref="B192:F192"/>
    <mergeCell ref="B93:F93"/>
    <mergeCell ref="B94:F94"/>
    <mergeCell ref="B95:F95"/>
    <mergeCell ref="B96:F96"/>
    <mergeCell ref="B97:F97"/>
    <mergeCell ref="B186:F186"/>
    <mergeCell ref="B87:F87"/>
    <mergeCell ref="B88:F88"/>
    <mergeCell ref="B89:F89"/>
    <mergeCell ref="B90:F90"/>
    <mergeCell ref="B91:F91"/>
    <mergeCell ref="B92:F92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30:F30"/>
    <mergeCell ref="B31:F31"/>
    <mergeCell ref="B71:F71"/>
    <mergeCell ref="B72:F72"/>
    <mergeCell ref="B73:F73"/>
    <mergeCell ref="B74:F74"/>
    <mergeCell ref="B25:F25"/>
    <mergeCell ref="B26:F26"/>
    <mergeCell ref="B27:F27"/>
    <mergeCell ref="B28:F28"/>
    <mergeCell ref="B29:F29"/>
    <mergeCell ref="B18:F18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3:F13"/>
    <mergeCell ref="B6:F6"/>
    <mergeCell ref="G6:H6"/>
    <mergeCell ref="K6:L6"/>
    <mergeCell ref="B24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1"/>
  <sheetViews>
    <sheetView view="pageBreakPreview" topLeftCell="A230" zoomScale="80" zoomScaleNormal="76" zoomScaleSheetLayoutView="80" workbookViewId="0">
      <selection activeCell="D236" sqref="D236"/>
    </sheetView>
  </sheetViews>
  <sheetFormatPr defaultRowHeight="15"/>
  <cols>
    <col min="1" max="1" width="5.7109375" style="334" customWidth="1"/>
    <col min="2" max="2" width="35.5703125" style="615" customWidth="1"/>
    <col min="3" max="3" width="33.28515625" style="617" customWidth="1"/>
    <col min="4" max="4" width="10.5703125" style="336" customWidth="1"/>
    <col min="5" max="5" width="13.7109375" style="641" customWidth="1"/>
    <col min="6" max="6" width="8.42578125" style="641" bestFit="1" customWidth="1"/>
    <col min="7" max="7" width="14.85546875" style="641" bestFit="1" customWidth="1"/>
    <col min="8" max="8" width="5.42578125" style="631" customWidth="1"/>
    <col min="9" max="9" width="6.85546875" style="631" bestFit="1" customWidth="1"/>
    <col min="10" max="10" width="13.42578125" style="642" customWidth="1"/>
    <col min="11" max="11" width="10.7109375" style="637" customWidth="1"/>
    <col min="12" max="13" width="10.7109375" style="631" customWidth="1"/>
    <col min="14" max="14" width="12.5703125" style="631" customWidth="1"/>
    <col min="15" max="15" width="12.42578125" style="631" customWidth="1"/>
    <col min="16" max="16" width="4.42578125" style="631" bestFit="1" customWidth="1"/>
    <col min="17" max="17" width="3" style="631" hidden="1" customWidth="1"/>
    <col min="18" max="18" width="9.140625" style="631" hidden="1" customWidth="1"/>
    <col min="19" max="28" width="9.140625" style="630"/>
    <col min="29" max="16384" width="9.140625" style="631"/>
  </cols>
  <sheetData>
    <row r="1" spans="1:28" ht="18">
      <c r="A1" s="1037" t="s">
        <v>755</v>
      </c>
      <c r="B1" s="1037"/>
      <c r="C1" s="1037"/>
      <c r="D1" s="1037"/>
      <c r="E1" s="1037"/>
      <c r="F1" s="1037"/>
      <c r="G1" s="1037"/>
      <c r="H1" s="1037"/>
      <c r="I1" s="1037"/>
      <c r="J1" s="1037"/>
      <c r="K1" s="1037"/>
      <c r="L1" s="1037"/>
      <c r="M1" s="1037"/>
      <c r="N1" s="1037"/>
      <c r="O1" s="1037"/>
      <c r="P1" s="1037"/>
      <c r="Q1" s="1037"/>
      <c r="R1" s="1037"/>
    </row>
    <row r="2" spans="1:28">
      <c r="A2" s="1038" t="s">
        <v>756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</row>
    <row r="3" spans="1:28">
      <c r="A3" s="632"/>
      <c r="C3" s="633"/>
      <c r="D3" s="634"/>
      <c r="E3" s="347"/>
      <c r="F3" s="347"/>
      <c r="G3" s="347"/>
      <c r="H3" s="334"/>
      <c r="I3" s="334"/>
      <c r="J3" s="337"/>
      <c r="K3" s="334"/>
      <c r="L3" s="335"/>
      <c r="M3" s="336"/>
      <c r="N3" s="337"/>
      <c r="O3" s="635"/>
      <c r="P3" s="334"/>
      <c r="Q3" s="334"/>
      <c r="R3" s="635"/>
    </row>
    <row r="4" spans="1:28">
      <c r="A4" s="1038"/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</row>
    <row r="5" spans="1:28">
      <c r="A5" s="1038"/>
      <c r="B5" s="1038"/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</row>
    <row r="6" spans="1:28">
      <c r="A6" s="1038"/>
      <c r="B6" s="1038"/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</row>
    <row r="7" spans="1:28">
      <c r="A7" s="1034" t="s">
        <v>757</v>
      </c>
      <c r="B7" s="1034"/>
      <c r="C7" s="1034"/>
      <c r="D7" s="1034"/>
      <c r="E7" s="1034"/>
      <c r="F7" s="1034"/>
      <c r="G7" s="1034"/>
      <c r="H7" s="1034"/>
      <c r="I7" s="1034"/>
      <c r="J7" s="1034"/>
      <c r="K7" s="1034"/>
      <c r="L7" s="1034"/>
      <c r="M7" s="1034"/>
      <c r="N7" s="1034"/>
      <c r="O7" s="1034"/>
      <c r="P7" s="1034"/>
      <c r="Q7" s="1034"/>
      <c r="R7" s="1034"/>
    </row>
    <row r="8" spans="1:28" ht="15.75" thickBot="1">
      <c r="A8" s="663"/>
      <c r="B8" s="664"/>
      <c r="C8" s="665"/>
      <c r="D8" s="666"/>
      <c r="E8" s="667"/>
      <c r="F8" s="667"/>
      <c r="G8" s="667"/>
      <c r="H8" s="663"/>
      <c r="I8" s="663"/>
      <c r="J8" s="668"/>
      <c r="K8" s="663"/>
      <c r="L8" s="669"/>
      <c r="M8" s="670"/>
      <c r="N8" s="668"/>
      <c r="O8" s="671"/>
      <c r="P8" s="663"/>
      <c r="Q8" s="663"/>
      <c r="R8" s="671"/>
    </row>
    <row r="9" spans="1:28" s="637" customFormat="1" ht="24.75" customHeight="1" thickTop="1">
      <c r="A9" s="955" t="s">
        <v>758</v>
      </c>
      <c r="B9" s="957" t="s">
        <v>759</v>
      </c>
      <c r="C9" s="959" t="s">
        <v>760</v>
      </c>
      <c r="D9" s="1035" t="s">
        <v>761</v>
      </c>
      <c r="E9" s="963" t="s">
        <v>760</v>
      </c>
      <c r="F9" s="964"/>
      <c r="G9" s="965"/>
      <c r="H9" s="955" t="s">
        <v>7</v>
      </c>
      <c r="I9" s="955"/>
      <c r="J9" s="955" t="s">
        <v>851</v>
      </c>
      <c r="K9" s="955" t="s">
        <v>762</v>
      </c>
      <c r="L9" s="981" t="s">
        <v>763</v>
      </c>
      <c r="M9" s="982"/>
      <c r="N9" s="955" t="s">
        <v>764</v>
      </c>
      <c r="O9" s="974"/>
      <c r="P9" s="975" t="s">
        <v>10</v>
      </c>
      <c r="Q9" s="334"/>
      <c r="R9" s="334"/>
      <c r="S9" s="636"/>
      <c r="T9" s="636"/>
      <c r="U9" s="636"/>
      <c r="V9" s="636"/>
      <c r="W9" s="636"/>
      <c r="X9" s="636"/>
      <c r="Y9" s="636"/>
      <c r="Z9" s="636"/>
      <c r="AA9" s="636"/>
      <c r="AB9" s="636"/>
    </row>
    <row r="10" spans="1:28" s="637" customFormat="1">
      <c r="A10" s="956"/>
      <c r="B10" s="958"/>
      <c r="C10" s="960"/>
      <c r="D10" s="1036"/>
      <c r="E10" s="966" t="s">
        <v>765</v>
      </c>
      <c r="F10" s="967"/>
      <c r="G10" s="968"/>
      <c r="H10" s="956"/>
      <c r="I10" s="956"/>
      <c r="J10" s="956"/>
      <c r="K10" s="956"/>
      <c r="L10" s="956" t="s">
        <v>766</v>
      </c>
      <c r="M10" s="977" t="s">
        <v>767</v>
      </c>
      <c r="N10" s="956" t="s">
        <v>766</v>
      </c>
      <c r="O10" s="977" t="s">
        <v>767</v>
      </c>
      <c r="P10" s="976"/>
      <c r="Q10" s="334"/>
      <c r="R10" s="334"/>
      <c r="S10" s="636"/>
      <c r="T10" s="636"/>
      <c r="U10" s="636"/>
      <c r="V10" s="636"/>
      <c r="W10" s="636"/>
      <c r="X10" s="636"/>
      <c r="Y10" s="636"/>
      <c r="Z10" s="636"/>
      <c r="AA10" s="636"/>
      <c r="AB10" s="636"/>
    </row>
    <row r="11" spans="1:28" s="637" customFormat="1">
      <c r="A11" s="956"/>
      <c r="B11" s="958"/>
      <c r="C11" s="960"/>
      <c r="D11" s="1036"/>
      <c r="E11" s="969" t="s">
        <v>768</v>
      </c>
      <c r="F11" s="970"/>
      <c r="G11" s="971" t="s">
        <v>769</v>
      </c>
      <c r="H11" s="956"/>
      <c r="I11" s="956"/>
      <c r="J11" s="956"/>
      <c r="K11" s="956"/>
      <c r="L11" s="956"/>
      <c r="M11" s="977"/>
      <c r="N11" s="956"/>
      <c r="O11" s="977"/>
      <c r="P11" s="976"/>
      <c r="Q11" s="334"/>
      <c r="R11" s="334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</row>
    <row r="12" spans="1:28" s="637" customFormat="1">
      <c r="A12" s="956"/>
      <c r="B12" s="958"/>
      <c r="C12" s="960"/>
      <c r="D12" s="1036"/>
      <c r="E12" s="963"/>
      <c r="F12" s="965"/>
      <c r="G12" s="972"/>
      <c r="H12" s="956"/>
      <c r="I12" s="956"/>
      <c r="J12" s="956"/>
      <c r="K12" s="956"/>
      <c r="L12" s="956"/>
      <c r="M12" s="977"/>
      <c r="N12" s="956"/>
      <c r="O12" s="977"/>
      <c r="P12" s="976"/>
      <c r="Q12" s="334"/>
      <c r="R12" s="334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</row>
    <row r="13" spans="1:28" s="637" customFormat="1">
      <c r="A13" s="956"/>
      <c r="B13" s="958"/>
      <c r="C13" s="960"/>
      <c r="D13" s="1036"/>
      <c r="E13" s="638" t="s">
        <v>770</v>
      </c>
      <c r="F13" s="638" t="s">
        <v>771</v>
      </c>
      <c r="G13" s="973"/>
      <c r="H13" s="956"/>
      <c r="I13" s="956"/>
      <c r="J13" s="956"/>
      <c r="K13" s="956"/>
      <c r="L13" s="956"/>
      <c r="M13" s="977"/>
      <c r="N13" s="956"/>
      <c r="O13" s="977"/>
      <c r="P13" s="976"/>
      <c r="Q13" s="334"/>
      <c r="R13" s="334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</row>
    <row r="14" spans="1:28" s="637" customFormat="1" ht="15.75" thickBot="1">
      <c r="A14" s="656" t="s">
        <v>772</v>
      </c>
      <c r="B14" s="657" t="s">
        <v>773</v>
      </c>
      <c r="C14" s="658" t="s">
        <v>774</v>
      </c>
      <c r="D14" s="656" t="s">
        <v>775</v>
      </c>
      <c r="E14" s="659" t="s">
        <v>776</v>
      </c>
      <c r="F14" s="659" t="s">
        <v>777</v>
      </c>
      <c r="G14" s="659" t="s">
        <v>778</v>
      </c>
      <c r="H14" s="978" t="s">
        <v>779</v>
      </c>
      <c r="I14" s="978"/>
      <c r="J14" s="660" t="s">
        <v>780</v>
      </c>
      <c r="K14" s="656" t="s">
        <v>781</v>
      </c>
      <c r="L14" s="656" t="s">
        <v>782</v>
      </c>
      <c r="M14" s="661" t="s">
        <v>783</v>
      </c>
      <c r="N14" s="656" t="s">
        <v>784</v>
      </c>
      <c r="O14" s="662" t="s">
        <v>785</v>
      </c>
      <c r="P14" s="656" t="s">
        <v>786</v>
      </c>
      <c r="Q14" s="338"/>
      <c r="R14" s="338"/>
      <c r="S14" s="636"/>
      <c r="T14" s="636"/>
      <c r="U14" s="636"/>
      <c r="V14" s="636"/>
      <c r="W14" s="636"/>
      <c r="X14" s="636"/>
      <c r="Y14" s="636"/>
      <c r="Z14" s="636"/>
      <c r="AA14" s="636"/>
      <c r="AB14" s="636"/>
    </row>
    <row r="15" spans="1:28" s="617" customFormat="1" ht="15.75" thickTop="1">
      <c r="A15" s="672">
        <v>1</v>
      </c>
      <c r="B15" s="1039" t="s">
        <v>897</v>
      </c>
      <c r="C15" s="1040"/>
      <c r="D15" s="1040"/>
      <c r="E15" s="1040"/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041"/>
      <c r="Q15" s="615"/>
      <c r="R15" s="615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</row>
    <row r="16" spans="1:28" s="617" customFormat="1" ht="29.1" hidden="1" customHeight="1">
      <c r="A16" s="583"/>
      <c r="B16" s="629"/>
      <c r="C16" s="601" t="s">
        <v>836</v>
      </c>
      <c r="D16" s="595"/>
      <c r="E16" s="530"/>
      <c r="F16" s="530"/>
      <c r="G16" s="530"/>
      <c r="H16" s="527"/>
      <c r="I16" s="528"/>
      <c r="J16" s="529"/>
      <c r="K16" s="592"/>
      <c r="L16" s="529"/>
      <c r="M16" s="531"/>
      <c r="N16" s="532"/>
      <c r="O16" s="542"/>
      <c r="P16" s="542"/>
      <c r="Q16" s="615"/>
      <c r="R16" s="615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</row>
    <row r="17" spans="1:28" s="617" customFormat="1" ht="29.1" customHeight="1">
      <c r="A17" s="583"/>
      <c r="B17" s="604" t="s">
        <v>26</v>
      </c>
      <c r="C17" s="597" t="s">
        <v>972</v>
      </c>
      <c r="D17" s="595">
        <v>536111</v>
      </c>
      <c r="E17" s="533"/>
      <c r="F17" s="533"/>
      <c r="G17" s="533">
        <v>150000000</v>
      </c>
      <c r="H17" s="546">
        <v>1</v>
      </c>
      <c r="I17" s="546" t="s">
        <v>441</v>
      </c>
      <c r="J17" s="716">
        <v>150000000</v>
      </c>
      <c r="K17" s="592" t="s">
        <v>27</v>
      </c>
      <c r="L17" s="598">
        <v>41316</v>
      </c>
      <c r="M17" s="531" t="s">
        <v>839</v>
      </c>
      <c r="N17" s="599">
        <v>41365</v>
      </c>
      <c r="O17" s="653">
        <v>41454</v>
      </c>
      <c r="P17" s="542"/>
      <c r="Q17" s="615"/>
      <c r="R17" s="615"/>
      <c r="S17" s="616"/>
      <c r="T17" s="616"/>
      <c r="U17" s="616"/>
      <c r="V17" s="616"/>
      <c r="W17" s="616"/>
      <c r="X17" s="616"/>
      <c r="Y17" s="616"/>
      <c r="Z17" s="616"/>
      <c r="AA17" s="616"/>
      <c r="AB17" s="616"/>
    </row>
    <row r="18" spans="1:28" s="617" customFormat="1" ht="29.1" hidden="1" customHeight="1">
      <c r="A18" s="583"/>
      <c r="B18" s="604"/>
      <c r="C18" s="600" t="s">
        <v>71</v>
      </c>
      <c r="D18" s="595"/>
      <c r="E18" s="530"/>
      <c r="F18" s="530"/>
      <c r="G18" s="530"/>
      <c r="H18" s="527"/>
      <c r="I18" s="528"/>
      <c r="J18" s="716"/>
      <c r="K18" s="592"/>
      <c r="L18" s="593"/>
      <c r="M18" s="593"/>
      <c r="N18" s="594"/>
      <c r="O18" s="594"/>
      <c r="P18" s="542"/>
      <c r="Q18" s="615"/>
      <c r="R18" s="615"/>
      <c r="S18" s="616"/>
      <c r="T18" s="616"/>
      <c r="U18" s="616"/>
      <c r="V18" s="616"/>
      <c r="W18" s="616"/>
      <c r="X18" s="616"/>
      <c r="Y18" s="616"/>
      <c r="Z18" s="616"/>
      <c r="AA18" s="616"/>
      <c r="AB18" s="616"/>
    </row>
    <row r="19" spans="1:28" s="617" customFormat="1" ht="40.5" customHeight="1">
      <c r="A19" s="583"/>
      <c r="B19" s="604" t="s">
        <v>75</v>
      </c>
      <c r="C19" s="605" t="s">
        <v>973</v>
      </c>
      <c r="D19" s="647">
        <v>532111</v>
      </c>
      <c r="E19" s="605"/>
      <c r="F19" s="605"/>
      <c r="G19" s="606">
        <v>100000000</v>
      </c>
      <c r="H19" s="546">
        <v>1</v>
      </c>
      <c r="I19" s="546" t="s">
        <v>441</v>
      </c>
      <c r="J19" s="716">
        <v>100000000</v>
      </c>
      <c r="K19" s="592" t="s">
        <v>27</v>
      </c>
      <c r="L19" s="550">
        <v>41330</v>
      </c>
      <c r="M19" s="550">
        <v>41349</v>
      </c>
      <c r="N19" s="552">
        <v>41382</v>
      </c>
      <c r="O19" s="552">
        <v>41410</v>
      </c>
      <c r="P19" s="542"/>
      <c r="Q19" s="615"/>
      <c r="R19" s="615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</row>
    <row r="20" spans="1:28" s="807" customFormat="1" ht="29.1" hidden="1" customHeight="1">
      <c r="A20" s="789"/>
      <c r="B20" s="806" t="s">
        <v>79</v>
      </c>
      <c r="C20" s="808" t="s">
        <v>837</v>
      </c>
      <c r="D20" s="791">
        <v>537115</v>
      </c>
      <c r="E20" s="808"/>
      <c r="F20" s="808"/>
      <c r="G20" s="809">
        <v>75000000</v>
      </c>
      <c r="H20" s="794">
        <v>1</v>
      </c>
      <c r="I20" s="794" t="s">
        <v>441</v>
      </c>
      <c r="J20" s="810">
        <v>75000000</v>
      </c>
      <c r="K20" s="811" t="s">
        <v>76</v>
      </c>
      <c r="L20" s="812">
        <v>41337</v>
      </c>
      <c r="M20" s="812">
        <v>41356</v>
      </c>
      <c r="N20" s="796">
        <v>41358</v>
      </c>
      <c r="O20" s="796">
        <v>41387</v>
      </c>
      <c r="P20" s="813"/>
      <c r="Q20" s="814"/>
      <c r="R20" s="814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</row>
    <row r="21" spans="1:28" s="617" customFormat="1" ht="29.1" hidden="1" customHeight="1">
      <c r="A21" s="583"/>
      <c r="B21" s="604"/>
      <c r="C21" s="603" t="s">
        <v>388</v>
      </c>
      <c r="D21" s="614"/>
      <c r="E21" s="602"/>
      <c r="F21" s="534"/>
      <c r="G21" s="650"/>
      <c r="H21" s="535"/>
      <c r="I21" s="536"/>
      <c r="J21" s="717"/>
      <c r="K21" s="596"/>
      <c r="L21" s="538"/>
      <c r="M21" s="538"/>
      <c r="N21" s="538"/>
      <c r="O21" s="610"/>
      <c r="P21" s="54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</row>
    <row r="22" spans="1:28" s="617" customFormat="1" ht="29.1" customHeight="1">
      <c r="A22" s="1000"/>
      <c r="B22" s="1030" t="s">
        <v>75</v>
      </c>
      <c r="C22" s="816" t="s">
        <v>905</v>
      </c>
      <c r="D22" s="648">
        <v>537112</v>
      </c>
      <c r="E22" s="607"/>
      <c r="F22" s="607"/>
      <c r="G22" s="621">
        <v>4500000</v>
      </c>
      <c r="H22" s="607">
        <v>1</v>
      </c>
      <c r="I22" s="607" t="s">
        <v>394</v>
      </c>
      <c r="J22" s="621">
        <v>4500000</v>
      </c>
      <c r="K22" s="583" t="s">
        <v>76</v>
      </c>
      <c r="L22" s="550">
        <v>41365</v>
      </c>
      <c r="M22" s="550">
        <v>41384</v>
      </c>
      <c r="N22" s="552">
        <v>41386</v>
      </c>
      <c r="O22" s="552">
        <v>41415</v>
      </c>
      <c r="P22" s="546"/>
      <c r="S22" s="616"/>
      <c r="T22" s="616"/>
      <c r="U22" s="616"/>
      <c r="V22" s="616"/>
      <c r="W22" s="616"/>
      <c r="X22" s="616"/>
      <c r="Y22" s="616"/>
      <c r="Z22" s="616"/>
      <c r="AA22" s="616"/>
      <c r="AB22" s="616"/>
    </row>
    <row r="23" spans="1:28" s="617" customFormat="1" ht="29.1" customHeight="1">
      <c r="A23" s="1001"/>
      <c r="B23" s="1031"/>
      <c r="C23" s="816" t="s">
        <v>906</v>
      </c>
      <c r="D23" s="648">
        <v>537112</v>
      </c>
      <c r="E23" s="607"/>
      <c r="F23" s="607"/>
      <c r="G23" s="621">
        <v>15500000</v>
      </c>
      <c r="H23" s="607">
        <v>1</v>
      </c>
      <c r="I23" s="607" t="s">
        <v>394</v>
      </c>
      <c r="J23" s="621">
        <v>15500000</v>
      </c>
      <c r="K23" s="583" t="s">
        <v>76</v>
      </c>
      <c r="L23" s="550"/>
      <c r="M23" s="550"/>
      <c r="N23" s="552"/>
      <c r="O23" s="552"/>
      <c r="P23" s="546"/>
      <c r="S23" s="616"/>
      <c r="T23" s="616"/>
      <c r="U23" s="616"/>
      <c r="V23" s="616"/>
      <c r="W23" s="616"/>
      <c r="X23" s="616"/>
      <c r="Y23" s="616"/>
      <c r="Z23" s="616"/>
      <c r="AA23" s="616"/>
      <c r="AB23" s="616"/>
    </row>
    <row r="24" spans="1:28" s="617" customFormat="1" ht="29.1" customHeight="1">
      <c r="A24" s="1001"/>
      <c r="B24" s="1031"/>
      <c r="C24" s="816" t="s">
        <v>907</v>
      </c>
      <c r="D24" s="648">
        <v>537112</v>
      </c>
      <c r="E24" s="607"/>
      <c r="F24" s="607"/>
      <c r="G24" s="621">
        <v>5000000</v>
      </c>
      <c r="H24" s="607">
        <v>1</v>
      </c>
      <c r="I24" s="607" t="s">
        <v>394</v>
      </c>
      <c r="J24" s="621">
        <v>5000000</v>
      </c>
      <c r="K24" s="583" t="s">
        <v>76</v>
      </c>
      <c r="L24" s="550"/>
      <c r="M24" s="550"/>
      <c r="N24" s="552"/>
      <c r="O24" s="552"/>
      <c r="P24" s="546"/>
      <c r="S24" s="616"/>
      <c r="T24" s="616"/>
      <c r="U24" s="616"/>
      <c r="V24" s="616"/>
      <c r="W24" s="616"/>
      <c r="X24" s="616"/>
      <c r="Y24" s="616"/>
      <c r="Z24" s="616"/>
      <c r="AA24" s="616"/>
      <c r="AB24" s="616"/>
    </row>
    <row r="25" spans="1:28" s="617" customFormat="1" ht="29.1" customHeight="1">
      <c r="A25" s="1001"/>
      <c r="B25" s="1031"/>
      <c r="C25" s="816" t="s">
        <v>908</v>
      </c>
      <c r="D25" s="648">
        <v>537112</v>
      </c>
      <c r="E25" s="607"/>
      <c r="F25" s="607"/>
      <c r="G25" s="621">
        <v>5000000</v>
      </c>
      <c r="H25" s="607">
        <v>1</v>
      </c>
      <c r="I25" s="607" t="s">
        <v>394</v>
      </c>
      <c r="J25" s="621">
        <v>5000000</v>
      </c>
      <c r="K25" s="583" t="s">
        <v>76</v>
      </c>
      <c r="L25" s="550"/>
      <c r="M25" s="550"/>
      <c r="N25" s="552"/>
      <c r="O25" s="552"/>
      <c r="P25" s="546"/>
      <c r="S25" s="616"/>
      <c r="T25" s="616"/>
      <c r="U25" s="616"/>
      <c r="V25" s="616"/>
      <c r="W25" s="616"/>
      <c r="X25" s="616"/>
      <c r="Y25" s="616"/>
      <c r="Z25" s="616"/>
      <c r="AA25" s="616"/>
      <c r="AB25" s="616"/>
    </row>
    <row r="26" spans="1:28" s="617" customFormat="1" ht="29.1" customHeight="1">
      <c r="A26" s="1001"/>
      <c r="B26" s="1031"/>
      <c r="C26" s="785" t="s">
        <v>909</v>
      </c>
      <c r="D26" s="648">
        <v>537112</v>
      </c>
      <c r="E26" s="607"/>
      <c r="F26" s="607"/>
      <c r="G26" s="621">
        <v>4000000</v>
      </c>
      <c r="H26" s="607">
        <v>1</v>
      </c>
      <c r="I26" s="607" t="s">
        <v>441</v>
      </c>
      <c r="J26" s="621">
        <v>4000000</v>
      </c>
      <c r="K26" s="583" t="s">
        <v>76</v>
      </c>
      <c r="L26" s="550"/>
      <c r="M26" s="550"/>
      <c r="N26" s="552"/>
      <c r="O26" s="552"/>
      <c r="P26" s="54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</row>
    <row r="27" spans="1:28" s="617" customFormat="1" ht="29.1" customHeight="1">
      <c r="A27" s="1001"/>
      <c r="B27" s="1031"/>
      <c r="C27" s="816" t="s">
        <v>910</v>
      </c>
      <c r="D27" s="648">
        <v>537112</v>
      </c>
      <c r="E27" s="607"/>
      <c r="F27" s="607"/>
      <c r="G27" s="621">
        <v>10000000</v>
      </c>
      <c r="H27" s="607">
        <v>1</v>
      </c>
      <c r="I27" s="607" t="s">
        <v>394</v>
      </c>
      <c r="J27" s="621">
        <v>10000000</v>
      </c>
      <c r="K27" s="583" t="s">
        <v>76</v>
      </c>
      <c r="L27" s="550"/>
      <c r="M27" s="550"/>
      <c r="N27" s="552"/>
      <c r="O27" s="552"/>
      <c r="P27" s="546"/>
      <c r="S27" s="616"/>
      <c r="T27" s="616"/>
      <c r="U27" s="616"/>
      <c r="V27" s="616"/>
      <c r="W27" s="616"/>
      <c r="X27" s="616"/>
      <c r="Y27" s="616"/>
      <c r="Z27" s="616"/>
      <c r="AA27" s="616"/>
      <c r="AB27" s="616"/>
    </row>
    <row r="28" spans="1:28" s="617" customFormat="1" ht="29.1" customHeight="1">
      <c r="A28" s="1002"/>
      <c r="B28" s="1032"/>
      <c r="C28" s="816" t="s">
        <v>911</v>
      </c>
      <c r="D28" s="648">
        <v>537112</v>
      </c>
      <c r="E28" s="607"/>
      <c r="F28" s="607"/>
      <c r="G28" s="621">
        <v>6000000</v>
      </c>
      <c r="H28" s="607">
        <v>1</v>
      </c>
      <c r="I28" s="607" t="s">
        <v>394</v>
      </c>
      <c r="J28" s="621">
        <v>6000000</v>
      </c>
      <c r="K28" s="583" t="s">
        <v>76</v>
      </c>
      <c r="L28" s="550"/>
      <c r="M28" s="550"/>
      <c r="N28" s="552"/>
      <c r="O28" s="552"/>
      <c r="P28" s="54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</row>
    <row r="29" spans="1:28" s="617" customFormat="1" ht="29.1" hidden="1" customHeight="1">
      <c r="A29" s="583"/>
      <c r="B29" s="604"/>
      <c r="C29" s="605"/>
      <c r="D29" s="648"/>
      <c r="E29" s="607"/>
      <c r="F29" s="607"/>
      <c r="G29" s="608"/>
      <c r="H29" s="546"/>
      <c r="I29" s="546"/>
      <c r="J29" s="717"/>
      <c r="K29" s="583"/>
      <c r="L29" s="550"/>
      <c r="M29" s="550"/>
      <c r="N29" s="552"/>
      <c r="O29" s="552"/>
      <c r="P29" s="546"/>
      <c r="S29" s="616"/>
      <c r="T29" s="616"/>
      <c r="U29" s="616"/>
      <c r="V29" s="616"/>
      <c r="W29" s="616"/>
      <c r="X29" s="616"/>
      <c r="Y29" s="616"/>
      <c r="Z29" s="616"/>
      <c r="AA29" s="616"/>
      <c r="AB29" s="616"/>
    </row>
    <row r="30" spans="1:28" s="617" customFormat="1" ht="29.1" hidden="1" customHeight="1">
      <c r="A30" s="583"/>
      <c r="B30" s="604"/>
      <c r="C30" s="605"/>
      <c r="D30" s="648"/>
      <c r="E30" s="607"/>
      <c r="F30" s="607"/>
      <c r="G30" s="608"/>
      <c r="H30" s="546"/>
      <c r="I30" s="546"/>
      <c r="J30" s="717"/>
      <c r="K30" s="583"/>
      <c r="L30" s="550"/>
      <c r="M30" s="550"/>
      <c r="N30" s="552"/>
      <c r="O30" s="552"/>
      <c r="P30" s="546"/>
      <c r="S30" s="616"/>
      <c r="T30" s="616"/>
      <c r="U30" s="616"/>
      <c r="V30" s="616"/>
      <c r="W30" s="616"/>
      <c r="X30" s="616"/>
      <c r="Y30" s="616"/>
      <c r="Z30" s="616"/>
      <c r="AA30" s="616"/>
      <c r="AB30" s="616"/>
    </row>
    <row r="31" spans="1:28" s="617" customFormat="1" ht="29.1" hidden="1" customHeight="1">
      <c r="A31" s="583"/>
      <c r="B31" s="604"/>
      <c r="C31" s="605"/>
      <c r="D31" s="648"/>
      <c r="E31" s="607"/>
      <c r="F31" s="607"/>
      <c r="G31" s="608"/>
      <c r="H31" s="546"/>
      <c r="I31" s="546"/>
      <c r="J31" s="717"/>
      <c r="K31" s="583"/>
      <c r="L31" s="550"/>
      <c r="M31" s="550"/>
      <c r="N31" s="552"/>
      <c r="O31" s="552"/>
      <c r="P31" s="546"/>
      <c r="S31" s="616"/>
      <c r="T31" s="616"/>
      <c r="U31" s="616"/>
      <c r="V31" s="616"/>
      <c r="W31" s="616"/>
      <c r="X31" s="616"/>
      <c r="Y31" s="616"/>
      <c r="Z31" s="616"/>
      <c r="AA31" s="616"/>
      <c r="AB31" s="616"/>
    </row>
    <row r="32" spans="1:28" s="617" customFormat="1" ht="29.1" hidden="1" customHeight="1">
      <c r="A32" s="583"/>
      <c r="B32" s="604"/>
      <c r="C32" s="605"/>
      <c r="D32" s="648"/>
      <c r="E32" s="607"/>
      <c r="F32" s="607"/>
      <c r="G32" s="608"/>
      <c r="H32" s="546"/>
      <c r="I32" s="546"/>
      <c r="J32" s="717"/>
      <c r="K32" s="583"/>
      <c r="L32" s="550"/>
      <c r="M32" s="550"/>
      <c r="N32" s="552"/>
      <c r="O32" s="552"/>
      <c r="P32" s="546"/>
      <c r="S32" s="616"/>
      <c r="T32" s="616"/>
      <c r="U32" s="616"/>
      <c r="V32" s="616"/>
      <c r="W32" s="616"/>
      <c r="X32" s="616"/>
      <c r="Y32" s="616"/>
      <c r="Z32" s="616"/>
      <c r="AA32" s="616"/>
      <c r="AB32" s="616"/>
    </row>
    <row r="33" spans="1:72" s="675" customFormat="1">
      <c r="A33" s="673">
        <v>2</v>
      </c>
      <c r="B33" s="1024" t="s">
        <v>898</v>
      </c>
      <c r="C33" s="1025"/>
      <c r="D33" s="1025"/>
      <c r="E33" s="1025"/>
      <c r="F33" s="1025"/>
      <c r="G33" s="1025"/>
      <c r="H33" s="1025"/>
      <c r="I33" s="1025"/>
      <c r="J33" s="1025"/>
      <c r="K33" s="1025"/>
      <c r="L33" s="1025"/>
      <c r="M33" s="1025"/>
      <c r="N33" s="1025"/>
      <c r="O33" s="1025"/>
      <c r="P33" s="102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</row>
    <row r="34" spans="1:72" s="617" customFormat="1" ht="41.25" hidden="1" customHeight="1">
      <c r="A34" s="583"/>
      <c r="B34" s="541"/>
      <c r="C34" s="612" t="s">
        <v>71</v>
      </c>
      <c r="D34" s="618"/>
      <c r="E34" s="612"/>
      <c r="F34" s="612"/>
      <c r="G34" s="651"/>
      <c r="H34" s="535"/>
      <c r="I34" s="536"/>
      <c r="J34" s="537"/>
      <c r="K34" s="583"/>
      <c r="L34" s="652"/>
      <c r="M34" s="652"/>
      <c r="N34" s="610"/>
      <c r="O34" s="610"/>
      <c r="P34" s="546"/>
      <c r="S34" s="616"/>
      <c r="T34" s="616"/>
      <c r="U34" s="616"/>
      <c r="V34" s="616"/>
      <c r="W34" s="616"/>
      <c r="X34" s="616"/>
      <c r="Y34" s="616"/>
      <c r="Z34" s="616"/>
      <c r="AA34" s="616"/>
      <c r="AB34" s="616"/>
    </row>
    <row r="35" spans="1:72" s="617" customFormat="1" ht="29.1" customHeight="1">
      <c r="A35" s="1000"/>
      <c r="B35" s="1030" t="s">
        <v>79</v>
      </c>
      <c r="C35" s="540" t="s">
        <v>974</v>
      </c>
      <c r="D35" s="744">
        <v>537115</v>
      </c>
      <c r="E35" s="540"/>
      <c r="F35" s="540"/>
      <c r="G35" s="815">
        <v>27500000</v>
      </c>
      <c r="H35" s="546">
        <v>1</v>
      </c>
      <c r="I35" s="546" t="s">
        <v>441</v>
      </c>
      <c r="J35" s="717">
        <v>27500000</v>
      </c>
      <c r="K35" s="583" t="s">
        <v>76</v>
      </c>
      <c r="L35" s="594">
        <v>40972</v>
      </c>
      <c r="M35" s="594">
        <v>41356</v>
      </c>
      <c r="N35" s="594">
        <v>41389</v>
      </c>
      <c r="O35" s="594">
        <v>41052</v>
      </c>
      <c r="P35" s="546"/>
      <c r="S35" s="616"/>
      <c r="T35" s="616"/>
      <c r="U35" s="616"/>
      <c r="V35" s="616"/>
      <c r="W35" s="616"/>
      <c r="X35" s="616"/>
      <c r="Y35" s="616"/>
      <c r="Z35" s="616"/>
      <c r="AA35" s="616"/>
      <c r="AB35" s="616"/>
    </row>
    <row r="36" spans="1:72" s="617" customFormat="1" ht="42" hidden="1" customHeight="1">
      <c r="A36" s="1001"/>
      <c r="B36" s="1031"/>
      <c r="C36" s="612" t="s">
        <v>840</v>
      </c>
      <c r="D36" s="618"/>
      <c r="E36" s="612"/>
      <c r="F36" s="612"/>
      <c r="G36" s="651"/>
      <c r="H36" s="535"/>
      <c r="I36" s="536"/>
      <c r="J36" s="717"/>
      <c r="K36" s="583"/>
      <c r="L36" s="652"/>
      <c r="M36" s="652"/>
      <c r="N36" s="610"/>
      <c r="O36" s="610"/>
      <c r="P36" s="546"/>
      <c r="S36" s="616"/>
      <c r="T36" s="616"/>
      <c r="U36" s="616"/>
      <c r="V36" s="616"/>
      <c r="W36" s="616"/>
      <c r="X36" s="616"/>
      <c r="Y36" s="616"/>
      <c r="Z36" s="616"/>
      <c r="AA36" s="616"/>
      <c r="AB36" s="616"/>
    </row>
    <row r="37" spans="1:72" s="546" customFormat="1" ht="29.1" customHeight="1">
      <c r="A37" s="1001"/>
      <c r="B37" s="1031"/>
      <c r="C37" s="605" t="s">
        <v>975</v>
      </c>
      <c r="D37" s="647">
        <v>536111</v>
      </c>
      <c r="E37" s="605"/>
      <c r="F37" s="605"/>
      <c r="G37" s="621">
        <f>H37*J37</f>
        <v>15000000</v>
      </c>
      <c r="H37" s="607">
        <v>30</v>
      </c>
      <c r="I37" s="607" t="s">
        <v>841</v>
      </c>
      <c r="J37" s="718">
        <v>500000</v>
      </c>
      <c r="K37" s="583" t="s">
        <v>27</v>
      </c>
      <c r="L37" s="655">
        <v>41323</v>
      </c>
      <c r="M37" s="655">
        <v>41335</v>
      </c>
      <c r="N37" s="655">
        <v>41368</v>
      </c>
      <c r="O37" s="655">
        <v>41426</v>
      </c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  <c r="AS37" s="616"/>
      <c r="AT37" s="616"/>
      <c r="AU37" s="616"/>
      <c r="AV37" s="616"/>
      <c r="AW37" s="616"/>
      <c r="AX37" s="616"/>
      <c r="AY37" s="619"/>
    </row>
    <row r="38" spans="1:72" s="546" customFormat="1" ht="29.1" customHeight="1">
      <c r="A38" s="1001"/>
      <c r="B38" s="1031"/>
      <c r="C38" s="605" t="s">
        <v>976</v>
      </c>
      <c r="D38" s="647">
        <v>536111</v>
      </c>
      <c r="E38" s="605"/>
      <c r="F38" s="605"/>
      <c r="G38" s="621">
        <f>H38*J38</f>
        <v>12000000</v>
      </c>
      <c r="H38" s="607">
        <v>6</v>
      </c>
      <c r="I38" s="607" t="s">
        <v>841</v>
      </c>
      <c r="J38" s="718">
        <v>2000000</v>
      </c>
      <c r="K38" s="583" t="s">
        <v>27</v>
      </c>
      <c r="L38" s="655">
        <v>41323</v>
      </c>
      <c r="M38" s="655">
        <v>41335</v>
      </c>
      <c r="N38" s="655">
        <v>41368</v>
      </c>
      <c r="O38" s="655">
        <v>41426</v>
      </c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616"/>
      <c r="AI38" s="616"/>
      <c r="AJ38" s="616"/>
      <c r="AK38" s="616"/>
      <c r="AL38" s="616"/>
      <c r="AM38" s="616"/>
      <c r="AN38" s="616"/>
      <c r="AO38" s="616"/>
      <c r="AP38" s="616"/>
      <c r="AQ38" s="616"/>
      <c r="AR38" s="616"/>
      <c r="AS38" s="616"/>
      <c r="AT38" s="616"/>
      <c r="AU38" s="616"/>
      <c r="AV38" s="616"/>
      <c r="AW38" s="616"/>
      <c r="AX38" s="616"/>
      <c r="AY38" s="619"/>
    </row>
    <row r="39" spans="1:72" s="546" customFormat="1" ht="29.1" customHeight="1">
      <c r="A39" s="1001"/>
      <c r="B39" s="1032"/>
      <c r="C39" s="605" t="s">
        <v>977</v>
      </c>
      <c r="D39" s="649">
        <v>536111</v>
      </c>
      <c r="E39" s="613"/>
      <c r="F39" s="613"/>
      <c r="G39" s="621">
        <v>60993000</v>
      </c>
      <c r="H39" s="546">
        <v>1</v>
      </c>
      <c r="I39" s="546" t="s">
        <v>441</v>
      </c>
      <c r="J39" s="621">
        <v>60993000</v>
      </c>
      <c r="K39" s="583" t="s">
        <v>27</v>
      </c>
      <c r="L39" s="655">
        <v>41316</v>
      </c>
      <c r="M39" s="655">
        <v>41333</v>
      </c>
      <c r="N39" s="655">
        <v>41365</v>
      </c>
      <c r="O39" s="655">
        <v>41424</v>
      </c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6"/>
      <c r="AJ39" s="616"/>
      <c r="AK39" s="616"/>
      <c r="AL39" s="616"/>
      <c r="AM39" s="616"/>
      <c r="AN39" s="616"/>
      <c r="AO39" s="616"/>
      <c r="AP39" s="616"/>
      <c r="AQ39" s="616"/>
      <c r="AR39" s="616"/>
      <c r="AS39" s="616"/>
      <c r="AT39" s="616"/>
      <c r="AU39" s="616"/>
      <c r="AV39" s="616"/>
      <c r="AW39" s="616"/>
      <c r="AX39" s="616"/>
      <c r="AY39" s="619"/>
    </row>
    <row r="40" spans="1:72" s="546" customFormat="1" ht="42.75" hidden="1" customHeight="1">
      <c r="A40" s="1001"/>
      <c r="B40" s="541"/>
      <c r="C40" s="612" t="s">
        <v>388</v>
      </c>
      <c r="D40" s="614"/>
      <c r="E40" s="602"/>
      <c r="F40" s="602"/>
      <c r="G40" s="620"/>
      <c r="H40" s="610"/>
      <c r="I40" s="610"/>
      <c r="J40" s="718"/>
      <c r="K40" s="583"/>
      <c r="L40" s="610"/>
      <c r="M40" s="610"/>
      <c r="N40" s="610"/>
      <c r="O40" s="610"/>
      <c r="Q40" s="616"/>
      <c r="R40" s="616"/>
      <c r="S40" s="616"/>
      <c r="T40" s="616"/>
      <c r="U40" s="616"/>
      <c r="V40" s="616"/>
      <c r="W40" s="616"/>
      <c r="X40" s="616"/>
      <c r="Y40" s="616"/>
      <c r="Z40" s="616"/>
      <c r="AA40" s="616"/>
      <c r="AB40" s="616"/>
      <c r="AC40" s="616"/>
      <c r="AD40" s="616"/>
      <c r="AE40" s="616"/>
      <c r="AF40" s="616"/>
      <c r="AG40" s="616"/>
      <c r="AH40" s="616"/>
      <c r="AI40" s="616"/>
      <c r="AJ40" s="616"/>
      <c r="AK40" s="616"/>
      <c r="AL40" s="616"/>
      <c r="AM40" s="616"/>
      <c r="AN40" s="616"/>
      <c r="AO40" s="616"/>
      <c r="AP40" s="616"/>
      <c r="AQ40" s="616"/>
      <c r="AR40" s="616"/>
      <c r="AS40" s="616"/>
      <c r="AT40" s="616"/>
      <c r="AU40" s="616"/>
      <c r="AV40" s="616"/>
      <c r="AW40" s="616"/>
      <c r="AX40" s="616"/>
      <c r="AY40" s="619"/>
    </row>
    <row r="41" spans="1:72" s="546" customFormat="1" ht="27.75" customHeight="1">
      <c r="A41" s="1001"/>
      <c r="B41" s="1003" t="s">
        <v>75</v>
      </c>
      <c r="C41" s="607" t="s">
        <v>925</v>
      </c>
      <c r="D41" s="648">
        <v>532111</v>
      </c>
      <c r="E41" s="607"/>
      <c r="F41" s="607"/>
      <c r="G41" s="621">
        <f>H41*J41</f>
        <v>8500000</v>
      </c>
      <c r="H41" s="607">
        <v>5</v>
      </c>
      <c r="I41" s="607" t="s">
        <v>394</v>
      </c>
      <c r="J41" s="621">
        <v>1700000</v>
      </c>
      <c r="K41" s="583" t="s">
        <v>27</v>
      </c>
      <c r="L41" s="655">
        <v>41337</v>
      </c>
      <c r="M41" s="655">
        <v>41356</v>
      </c>
      <c r="N41" s="655">
        <v>41389</v>
      </c>
      <c r="O41" s="655">
        <v>41417</v>
      </c>
      <c r="Q41" s="616"/>
      <c r="R41" s="616"/>
      <c r="S41" s="616"/>
      <c r="T41" s="616"/>
      <c r="U41" s="616"/>
      <c r="V41" s="616"/>
      <c r="W41" s="616"/>
      <c r="X41" s="616"/>
      <c r="Y41" s="616"/>
      <c r="Z41" s="616"/>
      <c r="AA41" s="616"/>
      <c r="AB41" s="616"/>
      <c r="AC41" s="616"/>
      <c r="AD41" s="616"/>
      <c r="AE41" s="616"/>
      <c r="AF41" s="616"/>
      <c r="AG41" s="616"/>
      <c r="AH41" s="616"/>
      <c r="AI41" s="616"/>
      <c r="AJ41" s="616"/>
      <c r="AK41" s="616"/>
      <c r="AL41" s="616"/>
      <c r="AM41" s="616"/>
      <c r="AN41" s="616"/>
      <c r="AO41" s="616"/>
      <c r="AP41" s="616"/>
      <c r="AQ41" s="616"/>
      <c r="AR41" s="616"/>
      <c r="AS41" s="616"/>
      <c r="AT41" s="616"/>
      <c r="AU41" s="616"/>
      <c r="AV41" s="616"/>
      <c r="AW41" s="616"/>
      <c r="AX41" s="616"/>
      <c r="AY41" s="619"/>
    </row>
    <row r="42" spans="1:72" s="546" customFormat="1" ht="29.1" customHeight="1">
      <c r="A42" s="1001"/>
      <c r="B42" s="1004"/>
      <c r="C42" s="607" t="s">
        <v>930</v>
      </c>
      <c r="D42" s="648">
        <v>532111</v>
      </c>
      <c r="E42" s="607"/>
      <c r="F42" s="607"/>
      <c r="G42" s="621">
        <f t="shared" ref="G42:G43" si="0">H42*J42</f>
        <v>9000000</v>
      </c>
      <c r="H42" s="607">
        <v>3</v>
      </c>
      <c r="I42" s="607" t="s">
        <v>394</v>
      </c>
      <c r="J42" s="621">
        <v>3000000</v>
      </c>
      <c r="K42" s="583" t="s">
        <v>27</v>
      </c>
      <c r="L42" s="655"/>
      <c r="M42" s="655"/>
      <c r="N42" s="655"/>
      <c r="O42" s="655"/>
      <c r="Q42" s="616"/>
      <c r="R42" s="616"/>
      <c r="S42" s="616"/>
      <c r="T42" s="616"/>
      <c r="U42" s="616"/>
      <c r="V42" s="616"/>
      <c r="W42" s="616"/>
      <c r="X42" s="616"/>
      <c r="Y42" s="616"/>
      <c r="Z42" s="616"/>
      <c r="AA42" s="616"/>
      <c r="AB42" s="616"/>
      <c r="AC42" s="616"/>
      <c r="AD42" s="616"/>
      <c r="AE42" s="616"/>
      <c r="AF42" s="616"/>
      <c r="AG42" s="616"/>
      <c r="AH42" s="616"/>
      <c r="AI42" s="616"/>
      <c r="AJ42" s="616"/>
      <c r="AK42" s="616"/>
      <c r="AL42" s="616"/>
      <c r="AM42" s="616"/>
      <c r="AN42" s="616"/>
      <c r="AO42" s="616"/>
      <c r="AP42" s="616"/>
      <c r="AQ42" s="616"/>
      <c r="AR42" s="616"/>
      <c r="AS42" s="616"/>
      <c r="AT42" s="616"/>
      <c r="AU42" s="616"/>
      <c r="AV42" s="616"/>
      <c r="AW42" s="616"/>
      <c r="AX42" s="616"/>
      <c r="AY42" s="622"/>
      <c r="AZ42" s="623"/>
      <c r="BA42" s="623"/>
      <c r="BB42" s="623"/>
      <c r="BC42" s="623"/>
      <c r="BD42" s="623"/>
      <c r="BE42" s="623"/>
      <c r="BF42" s="623"/>
      <c r="BG42" s="623"/>
      <c r="BH42" s="623"/>
      <c r="BI42" s="623"/>
      <c r="BJ42" s="623"/>
      <c r="BK42" s="623"/>
      <c r="BL42" s="623"/>
      <c r="BM42" s="623"/>
      <c r="BN42" s="623"/>
      <c r="BO42" s="623"/>
      <c r="BP42" s="623"/>
      <c r="BQ42" s="623"/>
      <c r="BR42" s="623"/>
      <c r="BS42" s="623"/>
    </row>
    <row r="43" spans="1:72" s="546" customFormat="1" ht="29.1" customHeight="1">
      <c r="A43" s="1001"/>
      <c r="B43" s="1004"/>
      <c r="C43" s="607" t="s">
        <v>978</v>
      </c>
      <c r="D43" s="648">
        <v>532111</v>
      </c>
      <c r="E43" s="607"/>
      <c r="F43" s="607"/>
      <c r="G43" s="621">
        <f t="shared" si="0"/>
        <v>19500000</v>
      </c>
      <c r="H43" s="607">
        <v>3</v>
      </c>
      <c r="I43" s="607" t="s">
        <v>394</v>
      </c>
      <c r="J43" s="621">
        <v>6500000</v>
      </c>
      <c r="K43" s="583" t="s">
        <v>27</v>
      </c>
      <c r="L43" s="655"/>
      <c r="M43" s="655"/>
      <c r="N43" s="655"/>
      <c r="O43" s="655"/>
      <c r="Q43" s="624"/>
      <c r="R43" s="625"/>
      <c r="S43" s="616"/>
      <c r="T43" s="616"/>
      <c r="U43" s="616"/>
      <c r="V43" s="616"/>
      <c r="W43" s="616"/>
      <c r="X43" s="616"/>
      <c r="Y43" s="616"/>
      <c r="Z43" s="616"/>
      <c r="AA43" s="616"/>
      <c r="AB43" s="616"/>
      <c r="AC43" s="616"/>
      <c r="AD43" s="616"/>
      <c r="AE43" s="616"/>
      <c r="AF43" s="616"/>
      <c r="AG43" s="616"/>
      <c r="AH43" s="616"/>
      <c r="AI43" s="616"/>
      <c r="AJ43" s="616"/>
      <c r="AK43" s="616"/>
      <c r="AL43" s="616"/>
      <c r="AM43" s="616"/>
      <c r="AN43" s="616"/>
      <c r="AO43" s="616"/>
      <c r="AP43" s="616"/>
      <c r="AQ43" s="616"/>
      <c r="AR43" s="616"/>
      <c r="AS43" s="616"/>
      <c r="AT43" s="616"/>
      <c r="AU43" s="616"/>
      <c r="AV43" s="616"/>
      <c r="AW43" s="616"/>
      <c r="AX43" s="616"/>
      <c r="AY43" s="616"/>
      <c r="AZ43" s="616"/>
      <c r="BA43" s="616"/>
      <c r="BB43" s="616"/>
      <c r="BC43" s="616"/>
      <c r="BD43" s="616"/>
      <c r="BE43" s="616"/>
      <c r="BF43" s="616"/>
      <c r="BG43" s="616"/>
      <c r="BH43" s="616"/>
      <c r="BI43" s="616"/>
      <c r="BJ43" s="616"/>
      <c r="BK43" s="616"/>
      <c r="BL43" s="616"/>
      <c r="BM43" s="616"/>
      <c r="BN43" s="616"/>
      <c r="BO43" s="616"/>
      <c r="BP43" s="616"/>
      <c r="BQ43" s="616"/>
      <c r="BR43" s="616"/>
      <c r="BS43" s="616"/>
      <c r="BT43" s="619"/>
    </row>
    <row r="44" spans="1:72" s="546" customFormat="1" ht="25.5" hidden="1" customHeight="1">
      <c r="A44" s="1001"/>
      <c r="B44" s="1004"/>
      <c r="C44" s="612" t="s">
        <v>472</v>
      </c>
      <c r="D44" s="614"/>
      <c r="E44" s="576"/>
      <c r="F44" s="576"/>
      <c r="G44" s="611"/>
      <c r="H44" s="610"/>
      <c r="I44" s="610"/>
      <c r="J44" s="718"/>
      <c r="K44" s="583"/>
      <c r="L44" s="610"/>
      <c r="M44" s="610"/>
      <c r="N44" s="610"/>
      <c r="O44" s="610"/>
      <c r="Q44" s="619"/>
      <c r="R44" s="62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6"/>
      <c r="AH44" s="616"/>
      <c r="AI44" s="616"/>
      <c r="AJ44" s="616"/>
      <c r="AK44" s="616"/>
      <c r="AL44" s="616"/>
      <c r="AM44" s="616"/>
      <c r="AN44" s="616"/>
      <c r="AO44" s="616"/>
      <c r="AP44" s="616"/>
      <c r="AQ44" s="616"/>
      <c r="AR44" s="616"/>
      <c r="AS44" s="616"/>
      <c r="AT44" s="616"/>
      <c r="AU44" s="616"/>
      <c r="AV44" s="616"/>
      <c r="AW44" s="616"/>
      <c r="AX44" s="616"/>
      <c r="AY44" s="616"/>
      <c r="AZ44" s="616"/>
      <c r="BA44" s="616"/>
      <c r="BB44" s="616"/>
      <c r="BC44" s="616"/>
      <c r="BD44" s="616"/>
      <c r="BE44" s="616"/>
      <c r="BF44" s="616"/>
      <c r="BG44" s="616"/>
      <c r="BH44" s="616"/>
      <c r="BI44" s="616"/>
      <c r="BJ44" s="616"/>
      <c r="BK44" s="616"/>
      <c r="BL44" s="616"/>
      <c r="BM44" s="616"/>
      <c r="BN44" s="616"/>
      <c r="BO44" s="616"/>
      <c r="BP44" s="616"/>
      <c r="BQ44" s="616"/>
      <c r="BR44" s="616"/>
      <c r="BS44" s="616"/>
      <c r="BT44" s="619"/>
    </row>
    <row r="45" spans="1:72" s="546" customFormat="1" ht="29.1" hidden="1" customHeight="1">
      <c r="A45" s="1001"/>
      <c r="B45" s="1004"/>
      <c r="C45" s="573"/>
      <c r="D45" s="591"/>
      <c r="E45" s="576"/>
      <c r="F45" s="576"/>
      <c r="G45" s="611"/>
      <c r="H45" s="610"/>
      <c r="I45" s="610"/>
      <c r="J45" s="718"/>
      <c r="K45" s="583"/>
      <c r="L45" s="610"/>
      <c r="M45" s="610"/>
      <c r="N45" s="610"/>
      <c r="O45" s="610"/>
      <c r="Q45" s="619"/>
      <c r="R45" s="626"/>
      <c r="S45" s="616"/>
      <c r="T45" s="616"/>
      <c r="U45" s="616"/>
      <c r="V45" s="616"/>
      <c r="W45" s="616"/>
      <c r="X45" s="616"/>
      <c r="Y45" s="616"/>
      <c r="Z45" s="616"/>
      <c r="AA45" s="616"/>
      <c r="AB45" s="616"/>
      <c r="AC45" s="616"/>
      <c r="AD45" s="616"/>
      <c r="AE45" s="616"/>
      <c r="AF45" s="616"/>
      <c r="AG45" s="616"/>
      <c r="AH45" s="616"/>
      <c r="AI45" s="616"/>
      <c r="AJ45" s="616"/>
      <c r="AK45" s="616"/>
      <c r="AL45" s="616"/>
      <c r="AM45" s="616"/>
      <c r="AN45" s="616"/>
      <c r="AO45" s="616"/>
      <c r="AP45" s="616"/>
      <c r="AQ45" s="616"/>
      <c r="AR45" s="616"/>
      <c r="AS45" s="616"/>
      <c r="AT45" s="616"/>
      <c r="AU45" s="616"/>
      <c r="AV45" s="616"/>
      <c r="AW45" s="616"/>
      <c r="AX45" s="616"/>
      <c r="AY45" s="616"/>
      <c r="AZ45" s="616"/>
      <c r="BA45" s="616"/>
      <c r="BB45" s="616"/>
      <c r="BC45" s="616"/>
      <c r="BD45" s="616"/>
      <c r="BE45" s="616"/>
      <c r="BF45" s="616"/>
      <c r="BG45" s="616"/>
      <c r="BH45" s="616"/>
      <c r="BI45" s="616"/>
      <c r="BJ45" s="616"/>
      <c r="BK45" s="616"/>
      <c r="BL45" s="616"/>
      <c r="BM45" s="616"/>
      <c r="BN45" s="616"/>
      <c r="BO45" s="616"/>
      <c r="BP45" s="616"/>
      <c r="BQ45" s="616"/>
      <c r="BR45" s="616"/>
      <c r="BS45" s="616"/>
      <c r="BT45" s="619"/>
    </row>
    <row r="46" spans="1:72" s="546" customFormat="1" ht="29.1" hidden="1" customHeight="1">
      <c r="A46" s="1001"/>
      <c r="B46" s="1004"/>
      <c r="C46" s="573"/>
      <c r="D46" s="591"/>
      <c r="E46" s="576"/>
      <c r="F46" s="576"/>
      <c r="G46" s="611"/>
      <c r="H46" s="610"/>
      <c r="I46" s="610"/>
      <c r="J46" s="718"/>
      <c r="K46" s="583"/>
      <c r="L46" s="610"/>
      <c r="M46" s="610"/>
      <c r="N46" s="610"/>
      <c r="O46" s="610"/>
      <c r="Q46" s="619"/>
      <c r="R46" s="626"/>
      <c r="S46" s="616"/>
      <c r="T46" s="616"/>
      <c r="U46" s="616"/>
      <c r="V46" s="616"/>
      <c r="W46" s="616"/>
      <c r="X46" s="616"/>
      <c r="Y46" s="616"/>
      <c r="Z46" s="616"/>
      <c r="AA46" s="616"/>
      <c r="AB46" s="616"/>
      <c r="AC46" s="616"/>
      <c r="AD46" s="616"/>
      <c r="AE46" s="616"/>
      <c r="AF46" s="616"/>
      <c r="AG46" s="616"/>
      <c r="AH46" s="616"/>
      <c r="AI46" s="616"/>
      <c r="AJ46" s="616"/>
      <c r="AK46" s="616"/>
      <c r="AL46" s="616"/>
      <c r="AM46" s="616"/>
      <c r="AN46" s="616"/>
      <c r="AO46" s="616"/>
      <c r="AP46" s="616"/>
      <c r="AQ46" s="616"/>
      <c r="AR46" s="616"/>
      <c r="AS46" s="616"/>
      <c r="AT46" s="616"/>
      <c r="AU46" s="616"/>
      <c r="AV46" s="616"/>
      <c r="AW46" s="616"/>
      <c r="AX46" s="616"/>
      <c r="AY46" s="616"/>
      <c r="AZ46" s="616"/>
      <c r="BA46" s="616"/>
      <c r="BB46" s="616"/>
      <c r="BC46" s="616"/>
      <c r="BD46" s="616"/>
      <c r="BE46" s="616"/>
      <c r="BF46" s="616"/>
      <c r="BG46" s="616"/>
      <c r="BH46" s="616"/>
      <c r="BI46" s="616"/>
      <c r="BJ46" s="616"/>
      <c r="BK46" s="616"/>
      <c r="BL46" s="616"/>
      <c r="BM46" s="616"/>
      <c r="BN46" s="616"/>
      <c r="BO46" s="616"/>
      <c r="BP46" s="616"/>
      <c r="BQ46" s="616"/>
      <c r="BR46" s="616"/>
      <c r="BS46" s="616"/>
      <c r="BT46" s="619"/>
    </row>
    <row r="47" spans="1:72" s="546" customFormat="1" ht="29.1" hidden="1" customHeight="1">
      <c r="A47" s="1001"/>
      <c r="B47" s="1004"/>
      <c r="D47" s="591"/>
      <c r="E47" s="576"/>
      <c r="F47" s="576"/>
      <c r="G47" s="611"/>
      <c r="H47" s="610"/>
      <c r="I47" s="610"/>
      <c r="J47" s="718"/>
      <c r="K47" s="583"/>
      <c r="L47" s="610"/>
      <c r="M47" s="610"/>
      <c r="N47" s="610"/>
      <c r="O47" s="610"/>
      <c r="Q47" s="619"/>
      <c r="R47" s="626"/>
      <c r="S47" s="616"/>
      <c r="T47" s="616"/>
      <c r="U47" s="616"/>
      <c r="V47" s="616"/>
      <c r="W47" s="616"/>
      <c r="X47" s="616"/>
      <c r="Y47" s="616"/>
      <c r="Z47" s="616"/>
      <c r="AA47" s="616"/>
      <c r="AB47" s="616"/>
      <c r="AC47" s="616"/>
      <c r="AD47" s="616"/>
      <c r="AE47" s="616"/>
      <c r="AF47" s="616"/>
      <c r="AG47" s="616"/>
      <c r="AH47" s="616"/>
      <c r="AI47" s="616"/>
      <c r="AJ47" s="616"/>
      <c r="AK47" s="616"/>
      <c r="AL47" s="616"/>
      <c r="AM47" s="616"/>
      <c r="AN47" s="616"/>
      <c r="AO47" s="616"/>
      <c r="AP47" s="616"/>
      <c r="AQ47" s="616"/>
      <c r="AR47" s="616"/>
      <c r="AS47" s="616"/>
      <c r="AT47" s="616"/>
      <c r="AU47" s="616"/>
      <c r="AV47" s="616"/>
      <c r="AW47" s="616"/>
      <c r="AX47" s="616"/>
      <c r="AY47" s="616"/>
      <c r="AZ47" s="616"/>
      <c r="BA47" s="616"/>
      <c r="BB47" s="616"/>
      <c r="BC47" s="616"/>
      <c r="BD47" s="616"/>
      <c r="BE47" s="616"/>
      <c r="BF47" s="616"/>
      <c r="BG47" s="616"/>
      <c r="BH47" s="616"/>
      <c r="BI47" s="616"/>
      <c r="BJ47" s="616"/>
      <c r="BK47" s="616"/>
      <c r="BL47" s="616"/>
      <c r="BM47" s="616"/>
      <c r="BN47" s="616"/>
      <c r="BO47" s="616"/>
      <c r="BP47" s="616"/>
      <c r="BQ47" s="616"/>
      <c r="BR47" s="616"/>
      <c r="BS47" s="616"/>
      <c r="BT47" s="619"/>
    </row>
    <row r="48" spans="1:72" s="546" customFormat="1" ht="29.1" hidden="1" customHeight="1">
      <c r="A48" s="1001"/>
      <c r="B48" s="1004"/>
      <c r="C48" s="540"/>
      <c r="D48" s="591"/>
      <c r="E48" s="576"/>
      <c r="F48" s="576"/>
      <c r="G48" s="611"/>
      <c r="H48" s="610"/>
      <c r="I48" s="610"/>
      <c r="J48" s="718"/>
      <c r="K48" s="583"/>
      <c r="L48" s="610"/>
      <c r="M48" s="610"/>
      <c r="N48" s="610"/>
      <c r="O48" s="610"/>
      <c r="Q48" s="619"/>
      <c r="R48" s="626"/>
      <c r="S48" s="616"/>
      <c r="T48" s="616"/>
      <c r="U48" s="616"/>
      <c r="V48" s="616"/>
      <c r="W48" s="616"/>
      <c r="X48" s="616"/>
      <c r="Y48" s="616"/>
      <c r="Z48" s="616"/>
      <c r="AA48" s="616"/>
      <c r="AB48" s="616"/>
      <c r="AC48" s="616"/>
      <c r="AD48" s="616"/>
      <c r="AE48" s="616"/>
      <c r="AF48" s="616"/>
      <c r="AG48" s="616"/>
      <c r="AH48" s="616"/>
      <c r="AI48" s="616"/>
      <c r="AJ48" s="616"/>
      <c r="AK48" s="616"/>
      <c r="AL48" s="616"/>
      <c r="AM48" s="616"/>
      <c r="AN48" s="616"/>
      <c r="AO48" s="616"/>
      <c r="AP48" s="616"/>
      <c r="AQ48" s="616"/>
      <c r="AR48" s="616"/>
      <c r="AS48" s="616"/>
      <c r="AT48" s="616"/>
      <c r="AU48" s="616"/>
      <c r="AV48" s="616"/>
      <c r="AW48" s="616"/>
      <c r="AX48" s="616"/>
      <c r="AY48" s="616"/>
      <c r="AZ48" s="616"/>
      <c r="BA48" s="616"/>
      <c r="BB48" s="616"/>
      <c r="BC48" s="616"/>
      <c r="BD48" s="616"/>
      <c r="BE48" s="616"/>
      <c r="BF48" s="616"/>
      <c r="BG48" s="616"/>
      <c r="BH48" s="616"/>
      <c r="BI48" s="616"/>
      <c r="BJ48" s="616"/>
      <c r="BK48" s="616"/>
      <c r="BL48" s="616"/>
      <c r="BM48" s="616"/>
      <c r="BN48" s="616"/>
      <c r="BO48" s="616"/>
      <c r="BP48" s="616"/>
      <c r="BQ48" s="616"/>
      <c r="BR48" s="616"/>
      <c r="BS48" s="616"/>
      <c r="BT48" s="619"/>
    </row>
    <row r="49" spans="1:72" s="546" customFormat="1" ht="29.1" hidden="1" customHeight="1">
      <c r="A49" s="1001"/>
      <c r="B49" s="1004"/>
      <c r="C49" s="540"/>
      <c r="D49" s="591"/>
      <c r="E49" s="576"/>
      <c r="F49" s="576"/>
      <c r="G49" s="611"/>
      <c r="H49" s="610"/>
      <c r="I49" s="610"/>
      <c r="J49" s="718"/>
      <c r="K49" s="583"/>
      <c r="L49" s="610"/>
      <c r="M49" s="610"/>
      <c r="N49" s="610"/>
      <c r="O49" s="610"/>
      <c r="Q49" s="619"/>
      <c r="R49" s="626"/>
      <c r="S49" s="616"/>
      <c r="T49" s="616"/>
      <c r="U49" s="616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616"/>
      <c r="AK49" s="616"/>
      <c r="AL49" s="616"/>
      <c r="AM49" s="616"/>
      <c r="AN49" s="616"/>
      <c r="AO49" s="616"/>
      <c r="AP49" s="616"/>
      <c r="AQ49" s="616"/>
      <c r="AR49" s="616"/>
      <c r="AS49" s="616"/>
      <c r="AT49" s="616"/>
      <c r="AU49" s="616"/>
      <c r="AV49" s="616"/>
      <c r="AW49" s="616"/>
      <c r="AX49" s="616"/>
      <c r="AY49" s="616"/>
      <c r="AZ49" s="616"/>
      <c r="BA49" s="616"/>
      <c r="BB49" s="616"/>
      <c r="BC49" s="616"/>
      <c r="BD49" s="616"/>
      <c r="BE49" s="616"/>
      <c r="BF49" s="616"/>
      <c r="BG49" s="616"/>
      <c r="BH49" s="616"/>
      <c r="BI49" s="616"/>
      <c r="BJ49" s="616"/>
      <c r="BK49" s="616"/>
      <c r="BL49" s="616"/>
      <c r="BM49" s="616"/>
      <c r="BN49" s="616"/>
      <c r="BO49" s="616"/>
      <c r="BP49" s="616"/>
      <c r="BQ49" s="616"/>
      <c r="BR49" s="616"/>
      <c r="BS49" s="616"/>
      <c r="BT49" s="619"/>
    </row>
    <row r="50" spans="1:72" s="546" customFormat="1" ht="29.1" hidden="1" customHeight="1">
      <c r="A50" s="1001"/>
      <c r="B50" s="1004"/>
      <c r="C50" s="540"/>
      <c r="D50" s="591"/>
      <c r="E50" s="576"/>
      <c r="F50" s="576"/>
      <c r="G50" s="611"/>
      <c r="H50" s="610"/>
      <c r="I50" s="610"/>
      <c r="J50" s="718"/>
      <c r="K50" s="583"/>
      <c r="L50" s="610"/>
      <c r="M50" s="610"/>
      <c r="N50" s="610"/>
      <c r="O50" s="610"/>
      <c r="Q50" s="619"/>
      <c r="R50" s="626"/>
      <c r="S50" s="616"/>
      <c r="T50" s="616"/>
      <c r="U50" s="616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616"/>
      <c r="AJ50" s="616"/>
      <c r="AK50" s="616"/>
      <c r="AL50" s="616"/>
      <c r="AM50" s="616"/>
      <c r="AN50" s="616"/>
      <c r="AO50" s="616"/>
      <c r="AP50" s="616"/>
      <c r="AQ50" s="616"/>
      <c r="AR50" s="616"/>
      <c r="AS50" s="616"/>
      <c r="AT50" s="616"/>
      <c r="AU50" s="616"/>
      <c r="AV50" s="616"/>
      <c r="AW50" s="616"/>
      <c r="AX50" s="616"/>
      <c r="AY50" s="616"/>
      <c r="AZ50" s="616"/>
      <c r="BA50" s="616"/>
      <c r="BB50" s="616"/>
      <c r="BC50" s="616"/>
      <c r="BD50" s="616"/>
      <c r="BE50" s="616"/>
      <c r="BF50" s="616"/>
      <c r="BG50" s="616"/>
      <c r="BH50" s="616"/>
      <c r="BI50" s="616"/>
      <c r="BJ50" s="616"/>
      <c r="BK50" s="616"/>
      <c r="BL50" s="616"/>
      <c r="BM50" s="616"/>
      <c r="BN50" s="616"/>
      <c r="BO50" s="616"/>
      <c r="BP50" s="616"/>
      <c r="BQ50" s="616"/>
      <c r="BR50" s="616"/>
      <c r="BS50" s="616"/>
      <c r="BT50" s="619"/>
    </row>
    <row r="51" spans="1:72" s="546" customFormat="1" ht="29.1" hidden="1" customHeight="1">
      <c r="A51" s="1001"/>
      <c r="B51" s="1004"/>
      <c r="C51" s="540"/>
      <c r="D51" s="591"/>
      <c r="E51" s="576"/>
      <c r="F51" s="576"/>
      <c r="G51" s="611"/>
      <c r="H51" s="610"/>
      <c r="I51" s="610"/>
      <c r="J51" s="718"/>
      <c r="K51" s="583"/>
      <c r="L51" s="610"/>
      <c r="M51" s="610"/>
      <c r="N51" s="610"/>
      <c r="O51" s="610"/>
      <c r="Q51" s="619"/>
      <c r="R51" s="626"/>
      <c r="S51" s="616"/>
      <c r="T51" s="616"/>
      <c r="U51" s="616"/>
      <c r="V51" s="616"/>
      <c r="W51" s="616"/>
      <c r="X51" s="616"/>
      <c r="Y51" s="616"/>
      <c r="Z51" s="616"/>
      <c r="AA51" s="616"/>
      <c r="AB51" s="616"/>
      <c r="AC51" s="616"/>
      <c r="AD51" s="616"/>
      <c r="AE51" s="616"/>
      <c r="AF51" s="616"/>
      <c r="AG51" s="616"/>
      <c r="AH51" s="616"/>
      <c r="AI51" s="616"/>
      <c r="AJ51" s="616"/>
      <c r="AK51" s="616"/>
      <c r="AL51" s="616"/>
      <c r="AM51" s="616"/>
      <c r="AN51" s="616"/>
      <c r="AO51" s="616"/>
      <c r="AP51" s="616"/>
      <c r="AQ51" s="616"/>
      <c r="AR51" s="616"/>
      <c r="AS51" s="616"/>
      <c r="AT51" s="616"/>
      <c r="AU51" s="616"/>
      <c r="AV51" s="616"/>
      <c r="AW51" s="616"/>
      <c r="AX51" s="616"/>
      <c r="AY51" s="616"/>
      <c r="AZ51" s="616"/>
      <c r="BA51" s="616"/>
      <c r="BB51" s="616"/>
      <c r="BC51" s="616"/>
      <c r="BD51" s="616"/>
      <c r="BE51" s="616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9"/>
    </row>
    <row r="52" spans="1:72" s="546" customFormat="1" ht="29.1" hidden="1" customHeight="1">
      <c r="A52" s="1001"/>
      <c r="B52" s="1004"/>
      <c r="C52" s="540"/>
      <c r="D52" s="591"/>
      <c r="E52" s="576"/>
      <c r="F52" s="576"/>
      <c r="G52" s="611"/>
      <c r="H52" s="610"/>
      <c r="I52" s="610"/>
      <c r="J52" s="718"/>
      <c r="K52" s="583"/>
      <c r="L52" s="610"/>
      <c r="M52" s="610"/>
      <c r="N52" s="610"/>
      <c r="O52" s="610"/>
      <c r="Q52" s="619"/>
      <c r="R52" s="626"/>
      <c r="S52" s="616"/>
      <c r="T52" s="616"/>
      <c r="U52" s="616"/>
      <c r="V52" s="616"/>
      <c r="W52" s="616"/>
      <c r="X52" s="616"/>
      <c r="Y52" s="616"/>
      <c r="Z52" s="616"/>
      <c r="AA52" s="616"/>
      <c r="AB52" s="616"/>
      <c r="AC52" s="616"/>
      <c r="AD52" s="616"/>
      <c r="AE52" s="616"/>
      <c r="AF52" s="616"/>
      <c r="AG52" s="616"/>
      <c r="AH52" s="616"/>
      <c r="AI52" s="616"/>
      <c r="AJ52" s="616"/>
      <c r="AK52" s="616"/>
      <c r="AL52" s="616"/>
      <c r="AM52" s="616"/>
      <c r="AN52" s="616"/>
      <c r="AO52" s="616"/>
      <c r="AP52" s="616"/>
      <c r="AQ52" s="616"/>
      <c r="AR52" s="616"/>
      <c r="AS52" s="616"/>
      <c r="AT52" s="616"/>
      <c r="AU52" s="616"/>
      <c r="AV52" s="616"/>
      <c r="AW52" s="616"/>
      <c r="AX52" s="616"/>
      <c r="AY52" s="616"/>
      <c r="AZ52" s="616"/>
      <c r="BA52" s="616"/>
      <c r="BB52" s="616"/>
      <c r="BC52" s="616"/>
      <c r="BD52" s="616"/>
      <c r="BE52" s="616"/>
      <c r="BF52" s="616"/>
      <c r="BG52" s="616"/>
      <c r="BH52" s="616"/>
      <c r="BI52" s="616"/>
      <c r="BJ52" s="616"/>
      <c r="BK52" s="616"/>
      <c r="BL52" s="616"/>
      <c r="BM52" s="616"/>
      <c r="BN52" s="616"/>
      <c r="BO52" s="616"/>
      <c r="BP52" s="616"/>
      <c r="BQ52" s="616"/>
      <c r="BR52" s="616"/>
      <c r="BS52" s="616"/>
      <c r="BT52" s="619"/>
    </row>
    <row r="53" spans="1:72" s="546" customFormat="1" ht="29.1" hidden="1" customHeight="1">
      <c r="A53" s="1001"/>
      <c r="B53" s="1004"/>
      <c r="C53" s="540"/>
      <c r="D53" s="591"/>
      <c r="E53" s="576"/>
      <c r="F53" s="576"/>
      <c r="G53" s="611"/>
      <c r="H53" s="610"/>
      <c r="I53" s="610"/>
      <c r="J53" s="718"/>
      <c r="K53" s="583"/>
      <c r="L53" s="610"/>
      <c r="M53" s="610"/>
      <c r="N53" s="610"/>
      <c r="O53" s="610"/>
      <c r="Q53" s="619"/>
      <c r="R53" s="626"/>
      <c r="S53" s="616"/>
      <c r="T53" s="616"/>
      <c r="U53" s="616"/>
      <c r="V53" s="616"/>
      <c r="W53" s="616"/>
      <c r="X53" s="616"/>
      <c r="Y53" s="616"/>
      <c r="Z53" s="616"/>
      <c r="AA53" s="616"/>
      <c r="AB53" s="616"/>
      <c r="AC53" s="616"/>
      <c r="AD53" s="616"/>
      <c r="AE53" s="616"/>
      <c r="AF53" s="616"/>
      <c r="AG53" s="616"/>
      <c r="AH53" s="616"/>
      <c r="AI53" s="616"/>
      <c r="AJ53" s="616"/>
      <c r="AK53" s="616"/>
      <c r="AL53" s="616"/>
      <c r="AM53" s="616"/>
      <c r="AN53" s="616"/>
      <c r="AO53" s="616"/>
      <c r="AP53" s="616"/>
      <c r="AQ53" s="616"/>
      <c r="AR53" s="616"/>
      <c r="AS53" s="616"/>
      <c r="AT53" s="616"/>
      <c r="AU53" s="616"/>
      <c r="AV53" s="616"/>
      <c r="AW53" s="616"/>
      <c r="AX53" s="616"/>
      <c r="AY53" s="616"/>
      <c r="AZ53" s="616"/>
      <c r="BA53" s="616"/>
      <c r="BB53" s="616"/>
      <c r="BC53" s="616"/>
      <c r="BD53" s="616"/>
      <c r="BE53" s="616"/>
      <c r="BF53" s="616"/>
      <c r="BG53" s="616"/>
      <c r="BH53" s="616"/>
      <c r="BI53" s="616"/>
      <c r="BJ53" s="616"/>
      <c r="BK53" s="616"/>
      <c r="BL53" s="616"/>
      <c r="BM53" s="616"/>
      <c r="BN53" s="616"/>
      <c r="BO53" s="616"/>
      <c r="BP53" s="616"/>
      <c r="BQ53" s="616"/>
      <c r="BR53" s="616"/>
      <c r="BS53" s="616"/>
      <c r="BT53" s="619"/>
    </row>
    <row r="54" spans="1:72" s="546" customFormat="1" ht="29.1" hidden="1" customHeight="1">
      <c r="A54" s="1001"/>
      <c r="B54" s="1004"/>
      <c r="C54" s="540"/>
      <c r="D54" s="591"/>
      <c r="E54" s="576"/>
      <c r="F54" s="576"/>
      <c r="G54" s="611"/>
      <c r="H54" s="610"/>
      <c r="I54" s="610"/>
      <c r="J54" s="718"/>
      <c r="K54" s="583"/>
      <c r="L54" s="610"/>
      <c r="M54" s="610"/>
      <c r="N54" s="610"/>
      <c r="O54" s="610"/>
      <c r="Q54" s="619"/>
      <c r="R54" s="626"/>
      <c r="S54" s="616"/>
      <c r="T54" s="616"/>
      <c r="U54" s="616"/>
      <c r="V54" s="616"/>
      <c r="W54" s="616"/>
      <c r="X54" s="616"/>
      <c r="Y54" s="616"/>
      <c r="Z54" s="616"/>
      <c r="AA54" s="616"/>
      <c r="AB54" s="616"/>
      <c r="AC54" s="616"/>
      <c r="AD54" s="616"/>
      <c r="AE54" s="616"/>
      <c r="AF54" s="616"/>
      <c r="AG54" s="616"/>
      <c r="AH54" s="616"/>
      <c r="AI54" s="616"/>
      <c r="AJ54" s="616"/>
      <c r="AK54" s="616"/>
      <c r="AL54" s="616"/>
      <c r="AM54" s="616"/>
      <c r="AN54" s="616"/>
      <c r="AO54" s="616"/>
      <c r="AP54" s="616"/>
      <c r="AQ54" s="616"/>
      <c r="AR54" s="616"/>
      <c r="AS54" s="616"/>
      <c r="AT54" s="616"/>
      <c r="AU54" s="616"/>
      <c r="AV54" s="616"/>
      <c r="AW54" s="616"/>
      <c r="AX54" s="616"/>
      <c r="AY54" s="616"/>
      <c r="AZ54" s="616"/>
      <c r="BA54" s="616"/>
      <c r="BB54" s="616"/>
      <c r="BC54" s="616"/>
      <c r="BD54" s="616"/>
      <c r="BE54" s="616"/>
      <c r="BF54" s="616"/>
      <c r="BG54" s="616"/>
      <c r="BH54" s="616"/>
      <c r="BI54" s="616"/>
      <c r="BJ54" s="616"/>
      <c r="BK54" s="616"/>
      <c r="BL54" s="616"/>
      <c r="BM54" s="616"/>
      <c r="BN54" s="616"/>
      <c r="BO54" s="616"/>
      <c r="BP54" s="616"/>
      <c r="BQ54" s="616"/>
      <c r="BR54" s="616"/>
      <c r="BS54" s="616"/>
      <c r="BT54" s="619"/>
    </row>
    <row r="55" spans="1:72" s="546" customFormat="1" ht="41.25" customHeight="1">
      <c r="A55" s="1001"/>
      <c r="B55" s="1004"/>
      <c r="C55" s="607" t="s">
        <v>979</v>
      </c>
      <c r="D55" s="648">
        <v>532111</v>
      </c>
      <c r="E55" s="607"/>
      <c r="F55" s="576"/>
      <c r="G55" s="621">
        <f>H55*J55</f>
        <v>35000000</v>
      </c>
      <c r="H55" s="607">
        <v>5</v>
      </c>
      <c r="I55" s="607" t="s">
        <v>394</v>
      </c>
      <c r="J55" s="621">
        <v>7000000</v>
      </c>
      <c r="K55" s="583" t="s">
        <v>27</v>
      </c>
      <c r="L55" s="655">
        <v>41351</v>
      </c>
      <c r="M55" s="655">
        <v>41370</v>
      </c>
      <c r="N55" s="655">
        <v>41372</v>
      </c>
      <c r="O55" s="655">
        <v>41401</v>
      </c>
      <c r="Q55" s="619"/>
      <c r="R55" s="626"/>
      <c r="S55" s="616"/>
      <c r="T55" s="616"/>
      <c r="U55" s="616"/>
      <c r="V55" s="616"/>
      <c r="W55" s="616"/>
      <c r="X55" s="616"/>
      <c r="Y55" s="616"/>
      <c r="Z55" s="616"/>
      <c r="AA55" s="616"/>
      <c r="AB55" s="616"/>
      <c r="AC55" s="616"/>
      <c r="AD55" s="616"/>
      <c r="AE55" s="616"/>
      <c r="AF55" s="616"/>
      <c r="AG55" s="616"/>
      <c r="AH55" s="616"/>
      <c r="AI55" s="616"/>
      <c r="AJ55" s="616"/>
      <c r="AK55" s="616"/>
      <c r="AL55" s="616"/>
      <c r="AM55" s="616"/>
      <c r="AN55" s="616"/>
      <c r="AO55" s="616"/>
      <c r="AP55" s="616"/>
      <c r="AQ55" s="616"/>
      <c r="AR55" s="616"/>
      <c r="AS55" s="616"/>
      <c r="AT55" s="616"/>
      <c r="AU55" s="616"/>
      <c r="AV55" s="616"/>
      <c r="AW55" s="616"/>
      <c r="AX55" s="616"/>
      <c r="AY55" s="616"/>
      <c r="AZ55" s="616"/>
      <c r="BA55" s="616"/>
      <c r="BB55" s="616"/>
      <c r="BC55" s="616"/>
      <c r="BD55" s="616"/>
      <c r="BE55" s="616"/>
      <c r="BF55" s="616"/>
      <c r="BG55" s="616"/>
      <c r="BH55" s="616"/>
      <c r="BI55" s="616"/>
      <c r="BJ55" s="616"/>
      <c r="BK55" s="616"/>
      <c r="BL55" s="616"/>
      <c r="BM55" s="616"/>
      <c r="BN55" s="616"/>
      <c r="BO55" s="616"/>
      <c r="BP55" s="616"/>
      <c r="BQ55" s="616"/>
      <c r="BR55" s="616"/>
      <c r="BS55" s="616"/>
      <c r="BT55" s="619"/>
    </row>
    <row r="56" spans="1:72" s="546" customFormat="1" ht="29.1" customHeight="1">
      <c r="A56" s="1001"/>
      <c r="B56" s="1004"/>
      <c r="C56" s="607" t="s">
        <v>980</v>
      </c>
      <c r="D56" s="648">
        <v>532111</v>
      </c>
      <c r="E56" s="607"/>
      <c r="F56" s="576"/>
      <c r="G56" s="621">
        <f t="shared" ref="G56:G66" si="1">H56*J56</f>
        <v>6000000</v>
      </c>
      <c r="H56" s="607">
        <v>1</v>
      </c>
      <c r="I56" s="607" t="s">
        <v>394</v>
      </c>
      <c r="J56" s="621">
        <v>6000000</v>
      </c>
      <c r="K56" s="583" t="s">
        <v>27</v>
      </c>
      <c r="L56" s="655"/>
      <c r="M56" s="655"/>
      <c r="N56" s="655"/>
      <c r="O56" s="655"/>
      <c r="Q56" s="619"/>
      <c r="R56" s="626"/>
      <c r="S56" s="616"/>
      <c r="T56" s="616"/>
      <c r="U56" s="616"/>
      <c r="V56" s="616"/>
      <c r="W56" s="616"/>
      <c r="X56" s="616"/>
      <c r="Y56" s="616"/>
      <c r="Z56" s="616"/>
      <c r="AA56" s="616"/>
      <c r="AB56" s="616"/>
      <c r="AC56" s="616"/>
      <c r="AD56" s="616"/>
      <c r="AE56" s="616"/>
      <c r="AF56" s="616"/>
      <c r="AG56" s="616"/>
      <c r="AH56" s="616"/>
      <c r="AI56" s="616"/>
      <c r="AJ56" s="616"/>
      <c r="AK56" s="616"/>
      <c r="AL56" s="616"/>
      <c r="AM56" s="616"/>
      <c r="AN56" s="616"/>
      <c r="AO56" s="616"/>
      <c r="AP56" s="616"/>
      <c r="AQ56" s="616"/>
      <c r="AR56" s="616"/>
      <c r="AS56" s="616"/>
      <c r="AT56" s="616"/>
      <c r="AU56" s="616"/>
      <c r="AV56" s="616"/>
      <c r="AW56" s="616"/>
      <c r="AX56" s="616"/>
      <c r="AY56" s="616"/>
      <c r="AZ56" s="616"/>
      <c r="BA56" s="616"/>
      <c r="BB56" s="616"/>
      <c r="BC56" s="616"/>
      <c r="BD56" s="616"/>
      <c r="BE56" s="616"/>
      <c r="BF56" s="616"/>
      <c r="BG56" s="616"/>
      <c r="BH56" s="616"/>
      <c r="BI56" s="616"/>
      <c r="BJ56" s="616"/>
      <c r="BK56" s="616"/>
      <c r="BL56" s="616"/>
      <c r="BM56" s="616"/>
      <c r="BN56" s="616"/>
      <c r="BO56" s="616"/>
      <c r="BP56" s="616"/>
      <c r="BQ56" s="616"/>
      <c r="BR56" s="616"/>
      <c r="BS56" s="616"/>
      <c r="BT56" s="619"/>
    </row>
    <row r="57" spans="1:72" s="546" customFormat="1" ht="29.1" customHeight="1">
      <c r="A57" s="1001"/>
      <c r="B57" s="1004"/>
      <c r="C57" s="607" t="s">
        <v>981</v>
      </c>
      <c r="D57" s="648">
        <v>532111</v>
      </c>
      <c r="E57" s="607"/>
      <c r="F57" s="576"/>
      <c r="G57" s="621">
        <f t="shared" si="1"/>
        <v>6000000</v>
      </c>
      <c r="H57" s="607">
        <v>2</v>
      </c>
      <c r="I57" s="607" t="s">
        <v>394</v>
      </c>
      <c r="J57" s="621">
        <v>3000000</v>
      </c>
      <c r="K57" s="583" t="s">
        <v>27</v>
      </c>
      <c r="L57" s="610"/>
      <c r="M57" s="610"/>
      <c r="N57" s="610"/>
      <c r="O57" s="610"/>
      <c r="Q57" s="619"/>
      <c r="R57" s="626"/>
      <c r="S57" s="616"/>
      <c r="T57" s="616"/>
      <c r="U57" s="616"/>
      <c r="V57" s="616"/>
      <c r="W57" s="616"/>
      <c r="X57" s="616"/>
      <c r="Y57" s="616"/>
      <c r="Z57" s="616"/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  <c r="AR57" s="616"/>
      <c r="AS57" s="616"/>
      <c r="AT57" s="616"/>
      <c r="AU57" s="616"/>
      <c r="AV57" s="616"/>
      <c r="AW57" s="616"/>
      <c r="AX57" s="616"/>
      <c r="AY57" s="616"/>
      <c r="AZ57" s="616"/>
      <c r="BA57" s="616"/>
      <c r="BB57" s="616"/>
      <c r="BC57" s="616"/>
      <c r="BD57" s="616"/>
      <c r="BE57" s="616"/>
      <c r="BF57" s="616"/>
      <c r="BG57" s="616"/>
      <c r="BH57" s="616"/>
      <c r="BI57" s="616"/>
      <c r="BJ57" s="616"/>
      <c r="BK57" s="616"/>
      <c r="BL57" s="616"/>
      <c r="BM57" s="616"/>
      <c r="BN57" s="616"/>
      <c r="BO57" s="616"/>
      <c r="BP57" s="616"/>
      <c r="BQ57" s="616"/>
      <c r="BR57" s="616"/>
      <c r="BS57" s="616"/>
      <c r="BT57" s="619"/>
    </row>
    <row r="58" spans="1:72" s="546" customFormat="1" ht="29.1" hidden="1" customHeight="1">
      <c r="A58" s="1001"/>
      <c r="B58" s="1004"/>
      <c r="C58" s="607" t="s">
        <v>842</v>
      </c>
      <c r="D58" s="648">
        <v>532111</v>
      </c>
      <c r="E58" s="607"/>
      <c r="F58" s="576"/>
      <c r="G58" s="621">
        <f t="shared" si="1"/>
        <v>2000000</v>
      </c>
      <c r="H58" s="607">
        <v>2</v>
      </c>
      <c r="I58" s="607" t="s">
        <v>394</v>
      </c>
      <c r="J58" s="621">
        <v>1000000</v>
      </c>
      <c r="K58" s="583" t="s">
        <v>27</v>
      </c>
      <c r="L58" s="610"/>
      <c r="M58" s="610"/>
      <c r="N58" s="610"/>
      <c r="O58" s="610"/>
      <c r="Q58" s="619"/>
      <c r="R58" s="62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  <c r="AR58" s="616"/>
      <c r="AS58" s="616"/>
      <c r="AT58" s="616"/>
      <c r="AU58" s="616"/>
      <c r="AV58" s="616"/>
      <c r="AW58" s="616"/>
      <c r="AX58" s="616"/>
      <c r="AY58" s="616"/>
      <c r="AZ58" s="616"/>
      <c r="BA58" s="616"/>
      <c r="BB58" s="616"/>
      <c r="BC58" s="616"/>
      <c r="BD58" s="616"/>
      <c r="BE58" s="616"/>
      <c r="BF58" s="616"/>
      <c r="BG58" s="616"/>
      <c r="BH58" s="616"/>
      <c r="BI58" s="616"/>
      <c r="BJ58" s="616"/>
      <c r="BK58" s="616"/>
      <c r="BL58" s="616"/>
      <c r="BM58" s="616"/>
      <c r="BN58" s="616"/>
      <c r="BO58" s="616"/>
      <c r="BP58" s="616"/>
      <c r="BQ58" s="616"/>
      <c r="BR58" s="616"/>
      <c r="BS58" s="616"/>
      <c r="BT58" s="619"/>
    </row>
    <row r="59" spans="1:72" s="546" customFormat="1" ht="29.1" hidden="1" customHeight="1">
      <c r="A59" s="1001"/>
      <c r="B59" s="1004"/>
      <c r="C59" s="540"/>
      <c r="D59" s="648">
        <v>532111</v>
      </c>
      <c r="E59" s="576"/>
      <c r="F59" s="576"/>
      <c r="G59" s="621">
        <f t="shared" si="1"/>
        <v>0</v>
      </c>
      <c r="H59" s="607"/>
      <c r="I59" s="607"/>
      <c r="J59" s="718"/>
      <c r="K59" s="583" t="s">
        <v>27</v>
      </c>
      <c r="L59" s="610"/>
      <c r="M59" s="610"/>
      <c r="N59" s="610"/>
      <c r="O59" s="610"/>
      <c r="Q59" s="619"/>
      <c r="R59" s="62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6"/>
      <c r="AH59" s="616"/>
      <c r="AI59" s="616"/>
      <c r="AJ59" s="616"/>
      <c r="AK59" s="616"/>
      <c r="AL59" s="616"/>
      <c r="AM59" s="616"/>
      <c r="AN59" s="616"/>
      <c r="AO59" s="616"/>
      <c r="AP59" s="616"/>
      <c r="AQ59" s="616"/>
      <c r="AR59" s="616"/>
      <c r="AS59" s="616"/>
      <c r="AT59" s="616"/>
      <c r="AU59" s="616"/>
      <c r="AV59" s="616"/>
      <c r="AW59" s="616"/>
      <c r="AX59" s="616"/>
      <c r="AY59" s="616"/>
      <c r="AZ59" s="616"/>
      <c r="BA59" s="616"/>
      <c r="BB59" s="616"/>
      <c r="BC59" s="616"/>
      <c r="BD59" s="616"/>
      <c r="BE59" s="616"/>
      <c r="BF59" s="616"/>
      <c r="BG59" s="616"/>
      <c r="BH59" s="616"/>
      <c r="BI59" s="616"/>
      <c r="BJ59" s="616"/>
      <c r="BK59" s="616"/>
      <c r="BL59" s="616"/>
      <c r="BM59" s="616"/>
      <c r="BN59" s="616"/>
      <c r="BO59" s="616"/>
      <c r="BP59" s="616"/>
      <c r="BQ59" s="616"/>
      <c r="BR59" s="616"/>
      <c r="BS59" s="616"/>
      <c r="BT59" s="619"/>
    </row>
    <row r="60" spans="1:72" s="546" customFormat="1" ht="29.1" hidden="1" customHeight="1">
      <c r="A60" s="1001"/>
      <c r="B60" s="1004"/>
      <c r="C60" s="540"/>
      <c r="D60" s="648">
        <v>532111</v>
      </c>
      <c r="E60" s="576"/>
      <c r="F60" s="576"/>
      <c r="G60" s="621">
        <f t="shared" si="1"/>
        <v>0</v>
      </c>
      <c r="H60" s="607">
        <v>1</v>
      </c>
      <c r="I60" s="607" t="s">
        <v>29</v>
      </c>
      <c r="J60" s="718"/>
      <c r="K60" s="583" t="s">
        <v>27</v>
      </c>
      <c r="L60" s="610"/>
      <c r="M60" s="610"/>
      <c r="N60" s="610"/>
      <c r="O60" s="610"/>
      <c r="Q60" s="619"/>
      <c r="R60" s="62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6"/>
      <c r="AH60" s="616"/>
      <c r="AI60" s="616"/>
      <c r="AJ60" s="616"/>
      <c r="AK60" s="616"/>
      <c r="AL60" s="616"/>
      <c r="AM60" s="616"/>
      <c r="AN60" s="616"/>
      <c r="AO60" s="616"/>
      <c r="AP60" s="616"/>
      <c r="AQ60" s="616"/>
      <c r="AR60" s="616"/>
      <c r="AS60" s="616"/>
      <c r="AT60" s="616"/>
      <c r="AU60" s="616"/>
      <c r="AV60" s="616"/>
      <c r="AW60" s="616"/>
      <c r="AX60" s="616"/>
      <c r="AY60" s="616"/>
      <c r="AZ60" s="616"/>
      <c r="BA60" s="616"/>
      <c r="BB60" s="616"/>
      <c r="BC60" s="616"/>
      <c r="BD60" s="616"/>
      <c r="BE60" s="616"/>
      <c r="BF60" s="616"/>
      <c r="BG60" s="616"/>
      <c r="BH60" s="616"/>
      <c r="BI60" s="616"/>
      <c r="BJ60" s="616"/>
      <c r="BK60" s="616"/>
      <c r="BL60" s="616"/>
      <c r="BM60" s="616"/>
      <c r="BN60" s="616"/>
      <c r="BO60" s="616"/>
      <c r="BP60" s="616"/>
      <c r="BQ60" s="616"/>
      <c r="BR60" s="616"/>
      <c r="BS60" s="616"/>
      <c r="BT60" s="619"/>
    </row>
    <row r="61" spans="1:72" s="546" customFormat="1" ht="29.1" customHeight="1">
      <c r="A61" s="1001"/>
      <c r="B61" s="1005"/>
      <c r="C61" s="605" t="s">
        <v>982</v>
      </c>
      <c r="D61" s="648">
        <v>532111</v>
      </c>
      <c r="E61" s="576"/>
      <c r="F61" s="576"/>
      <c r="G61" s="621">
        <f t="shared" si="1"/>
        <v>2000000</v>
      </c>
      <c r="H61" s="607">
        <v>2</v>
      </c>
      <c r="I61" s="607" t="s">
        <v>394</v>
      </c>
      <c r="J61" s="621">
        <v>1000000</v>
      </c>
      <c r="K61" s="583" t="s">
        <v>27</v>
      </c>
      <c r="L61" s="655">
        <v>41351</v>
      </c>
      <c r="M61" s="655">
        <v>41370</v>
      </c>
      <c r="N61" s="655">
        <v>41372</v>
      </c>
      <c r="O61" s="655">
        <v>41401</v>
      </c>
      <c r="Q61" s="619"/>
      <c r="R61" s="62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6"/>
      <c r="AD61" s="616"/>
      <c r="AE61" s="616"/>
      <c r="AF61" s="616"/>
      <c r="AG61" s="616"/>
      <c r="AH61" s="616"/>
      <c r="AI61" s="616"/>
      <c r="AJ61" s="616"/>
      <c r="AK61" s="616"/>
      <c r="AL61" s="616"/>
      <c r="AM61" s="616"/>
      <c r="AN61" s="616"/>
      <c r="AO61" s="616"/>
      <c r="AP61" s="616"/>
      <c r="AQ61" s="616"/>
      <c r="AR61" s="616"/>
      <c r="AS61" s="616"/>
      <c r="AT61" s="616"/>
      <c r="AU61" s="616"/>
      <c r="AV61" s="616"/>
      <c r="AW61" s="616"/>
      <c r="AX61" s="616"/>
      <c r="AY61" s="616"/>
      <c r="AZ61" s="616"/>
      <c r="BA61" s="616"/>
      <c r="BB61" s="616"/>
      <c r="BC61" s="616"/>
      <c r="BD61" s="616"/>
      <c r="BE61" s="616"/>
      <c r="BF61" s="616"/>
      <c r="BG61" s="616"/>
      <c r="BH61" s="616"/>
      <c r="BI61" s="616"/>
      <c r="BJ61" s="616"/>
      <c r="BK61" s="616"/>
      <c r="BL61" s="616"/>
      <c r="BM61" s="616"/>
      <c r="BN61" s="616"/>
      <c r="BO61" s="616"/>
      <c r="BP61" s="616"/>
      <c r="BQ61" s="616"/>
      <c r="BR61" s="616"/>
      <c r="BS61" s="616"/>
      <c r="BT61" s="619"/>
    </row>
    <row r="62" spans="1:72" s="546" customFormat="1" ht="29.1" hidden="1" customHeight="1">
      <c r="A62" s="1001"/>
      <c r="B62" s="541"/>
      <c r="C62" s="540"/>
      <c r="D62" s="591"/>
      <c r="E62" s="576"/>
      <c r="F62" s="576"/>
      <c r="G62" s="621">
        <f t="shared" si="1"/>
        <v>0</v>
      </c>
      <c r="H62" s="607">
        <v>1</v>
      </c>
      <c r="I62" s="607" t="s">
        <v>29</v>
      </c>
      <c r="J62" s="718"/>
      <c r="K62" s="583" t="s">
        <v>27</v>
      </c>
      <c r="L62" s="610"/>
      <c r="M62" s="610"/>
      <c r="N62" s="610"/>
      <c r="O62" s="610"/>
      <c r="Q62" s="619"/>
      <c r="R62" s="62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6"/>
      <c r="AF62" s="616"/>
      <c r="AG62" s="616"/>
      <c r="AH62" s="616"/>
      <c r="AI62" s="616"/>
      <c r="AJ62" s="616"/>
      <c r="AK62" s="616"/>
      <c r="AL62" s="616"/>
      <c r="AM62" s="616"/>
      <c r="AN62" s="616"/>
      <c r="AO62" s="616"/>
      <c r="AP62" s="616"/>
      <c r="AQ62" s="616"/>
      <c r="AR62" s="616"/>
      <c r="AS62" s="616"/>
      <c r="AT62" s="616"/>
      <c r="AU62" s="616"/>
      <c r="AV62" s="616"/>
      <c r="AW62" s="616"/>
      <c r="AX62" s="616"/>
      <c r="AY62" s="616"/>
      <c r="AZ62" s="616"/>
      <c r="BA62" s="616"/>
      <c r="BB62" s="616"/>
      <c r="BC62" s="616"/>
      <c r="BD62" s="616"/>
      <c r="BE62" s="616"/>
      <c r="BF62" s="616"/>
      <c r="BG62" s="616"/>
      <c r="BH62" s="616"/>
      <c r="BI62" s="616"/>
      <c r="BJ62" s="616"/>
      <c r="BK62" s="616"/>
      <c r="BL62" s="616"/>
      <c r="BM62" s="616"/>
      <c r="BN62" s="616"/>
      <c r="BO62" s="616"/>
      <c r="BP62" s="616"/>
      <c r="BQ62" s="616"/>
      <c r="BR62" s="616"/>
      <c r="BS62" s="616"/>
      <c r="BT62" s="619"/>
    </row>
    <row r="63" spans="1:72" s="546" customFormat="1" ht="29.1" hidden="1" customHeight="1">
      <c r="A63" s="1001"/>
      <c r="B63" s="629"/>
      <c r="C63" s="540"/>
      <c r="D63" s="591"/>
      <c r="E63" s="576"/>
      <c r="F63" s="576"/>
      <c r="G63" s="621">
        <f t="shared" si="1"/>
        <v>0</v>
      </c>
      <c r="H63" s="610"/>
      <c r="I63" s="610"/>
      <c r="J63" s="718"/>
      <c r="K63" s="583" t="s">
        <v>27</v>
      </c>
      <c r="L63" s="610"/>
      <c r="M63" s="610"/>
      <c r="N63" s="610"/>
      <c r="O63" s="610"/>
      <c r="Q63" s="619"/>
      <c r="R63" s="62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6"/>
      <c r="AD63" s="616"/>
      <c r="AE63" s="616"/>
      <c r="AF63" s="616"/>
      <c r="AG63" s="616"/>
      <c r="AH63" s="616"/>
      <c r="AI63" s="616"/>
      <c r="AJ63" s="616"/>
      <c r="AK63" s="616"/>
      <c r="AL63" s="616"/>
      <c r="AM63" s="616"/>
      <c r="AN63" s="616"/>
      <c r="AO63" s="616"/>
      <c r="AP63" s="616"/>
      <c r="AQ63" s="616"/>
      <c r="AR63" s="616"/>
      <c r="AS63" s="616"/>
      <c r="AT63" s="616"/>
      <c r="AU63" s="616"/>
      <c r="AV63" s="616"/>
      <c r="AW63" s="616"/>
      <c r="AX63" s="616"/>
      <c r="AY63" s="616"/>
      <c r="AZ63" s="616"/>
      <c r="BA63" s="616"/>
      <c r="BB63" s="616"/>
      <c r="BC63" s="616"/>
      <c r="BD63" s="616"/>
      <c r="BE63" s="616"/>
      <c r="BF63" s="616"/>
      <c r="BG63" s="616"/>
      <c r="BH63" s="616"/>
      <c r="BI63" s="616"/>
      <c r="BJ63" s="616"/>
      <c r="BK63" s="616"/>
      <c r="BL63" s="616"/>
      <c r="BM63" s="616"/>
      <c r="BN63" s="616"/>
      <c r="BO63" s="616"/>
      <c r="BP63" s="616"/>
      <c r="BQ63" s="616"/>
      <c r="BR63" s="616"/>
      <c r="BS63" s="616"/>
      <c r="BT63" s="619"/>
    </row>
    <row r="64" spans="1:72" s="546" customFormat="1" ht="29.1" hidden="1" customHeight="1">
      <c r="A64" s="1001"/>
      <c r="B64" s="629"/>
      <c r="C64" s="540"/>
      <c r="D64" s="591"/>
      <c r="E64" s="576"/>
      <c r="F64" s="576"/>
      <c r="G64" s="621">
        <f t="shared" si="1"/>
        <v>0</v>
      </c>
      <c r="H64" s="610"/>
      <c r="I64" s="610"/>
      <c r="J64" s="718"/>
      <c r="K64" s="583" t="s">
        <v>27</v>
      </c>
      <c r="L64" s="610"/>
      <c r="M64" s="610"/>
      <c r="N64" s="610"/>
      <c r="O64" s="610"/>
      <c r="Q64" s="619"/>
      <c r="R64" s="62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6"/>
      <c r="AH64" s="616"/>
      <c r="AI64" s="616"/>
      <c r="AJ64" s="616"/>
      <c r="AK64" s="616"/>
      <c r="AL64" s="616"/>
      <c r="AM64" s="616"/>
      <c r="AN64" s="616"/>
      <c r="AO64" s="616"/>
      <c r="AP64" s="616"/>
      <c r="AQ64" s="616"/>
      <c r="AR64" s="616"/>
      <c r="AS64" s="616"/>
      <c r="AT64" s="616"/>
      <c r="AU64" s="616"/>
      <c r="AV64" s="616"/>
      <c r="AW64" s="616"/>
      <c r="AX64" s="616"/>
      <c r="AY64" s="616"/>
      <c r="AZ64" s="616"/>
      <c r="BA64" s="616"/>
      <c r="BB64" s="616"/>
      <c r="BC64" s="616"/>
      <c r="BD64" s="616"/>
      <c r="BE64" s="616"/>
      <c r="BF64" s="616"/>
      <c r="BG64" s="616"/>
      <c r="BH64" s="616"/>
      <c r="BI64" s="616"/>
      <c r="BJ64" s="616"/>
      <c r="BK64" s="616"/>
      <c r="BL64" s="616"/>
      <c r="BM64" s="616"/>
      <c r="BN64" s="616"/>
      <c r="BO64" s="616"/>
      <c r="BP64" s="616"/>
      <c r="BQ64" s="616"/>
      <c r="BR64" s="616"/>
      <c r="BS64" s="616"/>
      <c r="BT64" s="619"/>
    </row>
    <row r="65" spans="1:72" s="546" customFormat="1" ht="29.1" hidden="1" customHeight="1">
      <c r="A65" s="1001"/>
      <c r="B65" s="629"/>
      <c r="C65" s="540"/>
      <c r="D65" s="591"/>
      <c r="E65" s="576"/>
      <c r="F65" s="576"/>
      <c r="G65" s="621">
        <f t="shared" si="1"/>
        <v>0</v>
      </c>
      <c r="H65" s="610"/>
      <c r="I65" s="610"/>
      <c r="J65" s="718"/>
      <c r="K65" s="583" t="s">
        <v>27</v>
      </c>
      <c r="L65" s="610"/>
      <c r="M65" s="610"/>
      <c r="N65" s="610"/>
      <c r="O65" s="610"/>
      <c r="Q65" s="619"/>
      <c r="R65" s="62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6"/>
      <c r="AH65" s="616"/>
      <c r="AI65" s="616"/>
      <c r="AJ65" s="616"/>
      <c r="AK65" s="616"/>
      <c r="AL65" s="616"/>
      <c r="AM65" s="616"/>
      <c r="AN65" s="616"/>
      <c r="AO65" s="616"/>
      <c r="AP65" s="616"/>
      <c r="AQ65" s="616"/>
      <c r="AR65" s="616"/>
      <c r="AS65" s="616"/>
      <c r="AT65" s="616"/>
      <c r="AU65" s="616"/>
      <c r="AV65" s="616"/>
      <c r="AW65" s="616"/>
      <c r="AX65" s="616"/>
      <c r="AY65" s="616"/>
      <c r="AZ65" s="616"/>
      <c r="BA65" s="616"/>
      <c r="BB65" s="616"/>
      <c r="BC65" s="616"/>
      <c r="BD65" s="616"/>
      <c r="BE65" s="616"/>
      <c r="BF65" s="616"/>
      <c r="BG65" s="616"/>
      <c r="BH65" s="616"/>
      <c r="BI65" s="616"/>
      <c r="BJ65" s="616"/>
      <c r="BK65" s="616"/>
      <c r="BL65" s="616"/>
      <c r="BM65" s="616"/>
      <c r="BN65" s="616"/>
      <c r="BO65" s="616"/>
      <c r="BP65" s="616"/>
      <c r="BQ65" s="616"/>
      <c r="BR65" s="616"/>
      <c r="BS65" s="616"/>
      <c r="BT65" s="619"/>
    </row>
    <row r="66" spans="1:72" s="546" customFormat="1" ht="29.1" customHeight="1">
      <c r="A66" s="1002"/>
      <c r="B66" s="604" t="s">
        <v>79</v>
      </c>
      <c r="C66" s="607" t="s">
        <v>983</v>
      </c>
      <c r="D66" s="591">
        <v>536111</v>
      </c>
      <c r="E66" s="576"/>
      <c r="F66" s="576"/>
      <c r="G66" s="621">
        <f t="shared" si="1"/>
        <v>14000000</v>
      </c>
      <c r="H66" s="546">
        <v>1</v>
      </c>
      <c r="I66" s="546" t="s">
        <v>441</v>
      </c>
      <c r="J66" s="718">
        <v>14000000</v>
      </c>
      <c r="K66" s="583" t="s">
        <v>27</v>
      </c>
      <c r="L66" s="655">
        <v>41365</v>
      </c>
      <c r="M66" s="655">
        <v>41384</v>
      </c>
      <c r="N66" s="655">
        <v>41386</v>
      </c>
      <c r="O66" s="655">
        <v>41415</v>
      </c>
      <c r="Q66" s="619"/>
      <c r="R66" s="62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6"/>
      <c r="AE66" s="616"/>
      <c r="AF66" s="616"/>
      <c r="AG66" s="616"/>
      <c r="AH66" s="616"/>
      <c r="AI66" s="616"/>
      <c r="AJ66" s="616"/>
      <c r="AK66" s="616"/>
      <c r="AL66" s="616"/>
      <c r="AM66" s="616"/>
      <c r="AN66" s="616"/>
      <c r="AO66" s="616"/>
      <c r="AP66" s="616"/>
      <c r="AQ66" s="616"/>
      <c r="AR66" s="616"/>
      <c r="AS66" s="616"/>
      <c r="AT66" s="616"/>
      <c r="AU66" s="616"/>
      <c r="AV66" s="616"/>
      <c r="AW66" s="616"/>
      <c r="AX66" s="616"/>
      <c r="AY66" s="616"/>
      <c r="AZ66" s="616"/>
      <c r="BA66" s="616"/>
      <c r="BB66" s="616"/>
      <c r="BC66" s="616"/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616"/>
      <c r="BO66" s="616"/>
      <c r="BP66" s="616"/>
      <c r="BQ66" s="616"/>
      <c r="BR66" s="616"/>
      <c r="BS66" s="616"/>
      <c r="BT66" s="619"/>
    </row>
    <row r="67" spans="1:72" s="546" customFormat="1" ht="29.1" hidden="1" customHeight="1">
      <c r="A67" s="583"/>
      <c r="B67" s="543"/>
      <c r="D67" s="591"/>
      <c r="E67" s="576"/>
      <c r="F67" s="576"/>
      <c r="G67" s="611"/>
      <c r="J67" s="542"/>
      <c r="K67" s="583"/>
      <c r="L67" s="610"/>
      <c r="M67" s="610"/>
      <c r="N67" s="610"/>
      <c r="O67" s="610"/>
      <c r="Q67" s="619"/>
      <c r="R67" s="62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6"/>
      <c r="AD67" s="616"/>
      <c r="AE67" s="616"/>
      <c r="AF67" s="616"/>
      <c r="AG67" s="616"/>
      <c r="AH67" s="616"/>
      <c r="AI67" s="616"/>
      <c r="AJ67" s="616"/>
      <c r="AK67" s="616"/>
      <c r="AL67" s="616"/>
      <c r="AM67" s="616"/>
      <c r="AN67" s="616"/>
      <c r="AO67" s="616"/>
      <c r="AP67" s="616"/>
      <c r="AQ67" s="616"/>
      <c r="AR67" s="616"/>
      <c r="AS67" s="616"/>
      <c r="AT67" s="616"/>
      <c r="AU67" s="616"/>
      <c r="AV67" s="616"/>
      <c r="AW67" s="616"/>
      <c r="AX67" s="616"/>
      <c r="AY67" s="616"/>
      <c r="AZ67" s="616"/>
      <c r="BA67" s="616"/>
      <c r="BB67" s="616"/>
      <c r="BC67" s="616"/>
      <c r="BD67" s="616"/>
      <c r="BE67" s="616"/>
      <c r="BF67" s="616"/>
      <c r="BG67" s="616"/>
      <c r="BH67" s="616"/>
      <c r="BI67" s="616"/>
      <c r="BJ67" s="616"/>
      <c r="BK67" s="616"/>
      <c r="BL67" s="616"/>
      <c r="BM67" s="616"/>
      <c r="BN67" s="616"/>
      <c r="BO67" s="616"/>
      <c r="BP67" s="616"/>
      <c r="BQ67" s="616"/>
      <c r="BR67" s="616"/>
      <c r="BS67" s="616"/>
      <c r="BT67" s="619"/>
    </row>
    <row r="68" spans="1:72" s="546" customFormat="1" ht="29.1" hidden="1" customHeight="1">
      <c r="A68" s="583"/>
      <c r="B68" s="541"/>
      <c r="C68" s="540"/>
      <c r="D68" s="591"/>
      <c r="E68" s="576"/>
      <c r="F68" s="576"/>
      <c r="G68" s="611"/>
      <c r="J68" s="542"/>
      <c r="K68" s="583"/>
      <c r="L68" s="610"/>
      <c r="M68" s="610"/>
      <c r="N68" s="610"/>
      <c r="O68" s="610"/>
      <c r="Q68" s="619"/>
      <c r="R68" s="62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616"/>
      <c r="AF68" s="616"/>
      <c r="AG68" s="616"/>
      <c r="AH68" s="616"/>
      <c r="AI68" s="616"/>
      <c r="AJ68" s="616"/>
      <c r="AK68" s="616"/>
      <c r="AL68" s="616"/>
      <c r="AM68" s="616"/>
      <c r="AN68" s="616"/>
      <c r="AO68" s="616"/>
      <c r="AP68" s="616"/>
      <c r="AQ68" s="616"/>
      <c r="AR68" s="616"/>
      <c r="AS68" s="616"/>
      <c r="AT68" s="616"/>
      <c r="AU68" s="616"/>
      <c r="AV68" s="616"/>
      <c r="AW68" s="616"/>
      <c r="AX68" s="616"/>
      <c r="AY68" s="616"/>
      <c r="AZ68" s="616"/>
      <c r="BA68" s="616"/>
      <c r="BB68" s="616"/>
      <c r="BC68" s="616"/>
      <c r="BD68" s="616"/>
      <c r="BE68" s="616"/>
      <c r="BF68" s="616"/>
      <c r="BG68" s="616"/>
      <c r="BH68" s="616"/>
      <c r="BI68" s="616"/>
      <c r="BJ68" s="616"/>
      <c r="BK68" s="616"/>
      <c r="BL68" s="616"/>
      <c r="BM68" s="616"/>
      <c r="BN68" s="616"/>
      <c r="BO68" s="616"/>
      <c r="BP68" s="616"/>
      <c r="BQ68" s="616"/>
      <c r="BR68" s="616"/>
      <c r="BS68" s="616"/>
      <c r="BT68" s="619"/>
    </row>
    <row r="69" spans="1:72" s="546" customFormat="1" ht="29.1" hidden="1" customHeight="1">
      <c r="A69" s="583"/>
      <c r="B69" s="629"/>
      <c r="C69" s="540"/>
      <c r="D69" s="591"/>
      <c r="E69" s="576"/>
      <c r="F69" s="576"/>
      <c r="G69" s="611"/>
      <c r="J69" s="542"/>
      <c r="K69" s="583"/>
      <c r="L69" s="610"/>
      <c r="M69" s="610"/>
      <c r="N69" s="610"/>
      <c r="O69" s="610"/>
      <c r="Q69" s="619"/>
      <c r="R69" s="626"/>
      <c r="S69" s="616"/>
      <c r="T69" s="616"/>
      <c r="U69" s="616"/>
      <c r="V69" s="616"/>
      <c r="W69" s="616"/>
      <c r="X69" s="616"/>
      <c r="Y69" s="616"/>
      <c r="Z69" s="616"/>
      <c r="AA69" s="616"/>
      <c r="AB69" s="616"/>
      <c r="AC69" s="616"/>
      <c r="AD69" s="616"/>
      <c r="AE69" s="616"/>
      <c r="AF69" s="616"/>
      <c r="AG69" s="616"/>
      <c r="AH69" s="616"/>
      <c r="AI69" s="616"/>
      <c r="AJ69" s="616"/>
      <c r="AK69" s="616"/>
      <c r="AL69" s="616"/>
      <c r="AM69" s="616"/>
      <c r="AN69" s="616"/>
      <c r="AO69" s="616"/>
      <c r="AP69" s="616"/>
      <c r="AQ69" s="616"/>
      <c r="AR69" s="616"/>
      <c r="AS69" s="616"/>
      <c r="AT69" s="616"/>
      <c r="AU69" s="616"/>
      <c r="AV69" s="616"/>
      <c r="AW69" s="616"/>
      <c r="AX69" s="616"/>
      <c r="AY69" s="616"/>
      <c r="AZ69" s="616"/>
      <c r="BA69" s="616"/>
      <c r="BB69" s="616"/>
      <c r="BC69" s="616"/>
      <c r="BD69" s="616"/>
      <c r="BE69" s="616"/>
      <c r="BF69" s="616"/>
      <c r="BG69" s="616"/>
      <c r="BH69" s="616"/>
      <c r="BI69" s="616"/>
      <c r="BJ69" s="616"/>
      <c r="BK69" s="616"/>
      <c r="BL69" s="616"/>
      <c r="BM69" s="616"/>
      <c r="BN69" s="616"/>
      <c r="BO69" s="616"/>
      <c r="BP69" s="616"/>
      <c r="BQ69" s="616"/>
      <c r="BR69" s="616"/>
      <c r="BS69" s="616"/>
      <c r="BT69" s="619"/>
    </row>
    <row r="70" spans="1:72" s="546" customFormat="1" ht="29.1" hidden="1" customHeight="1">
      <c r="A70" s="583"/>
      <c r="B70" s="543"/>
      <c r="D70" s="591"/>
      <c r="E70" s="576"/>
      <c r="F70" s="576"/>
      <c r="G70" s="611"/>
      <c r="J70" s="542"/>
      <c r="K70" s="583"/>
      <c r="L70" s="610"/>
      <c r="M70" s="610"/>
      <c r="N70" s="610"/>
      <c r="O70" s="610"/>
      <c r="Q70" s="619"/>
      <c r="R70" s="626"/>
      <c r="S70" s="616"/>
      <c r="T70" s="616"/>
      <c r="U70" s="616"/>
      <c r="V70" s="616"/>
      <c r="W70" s="616"/>
      <c r="X70" s="616"/>
      <c r="Y70" s="616"/>
      <c r="Z70" s="616"/>
      <c r="AA70" s="616"/>
      <c r="AB70" s="616"/>
      <c r="AC70" s="616"/>
      <c r="AD70" s="616"/>
      <c r="AE70" s="616"/>
      <c r="AF70" s="616"/>
      <c r="AG70" s="616"/>
      <c r="AH70" s="616"/>
      <c r="AI70" s="616"/>
      <c r="AJ70" s="616"/>
      <c r="AK70" s="616"/>
      <c r="AL70" s="616"/>
      <c r="AM70" s="616"/>
      <c r="AN70" s="616"/>
      <c r="AO70" s="616"/>
      <c r="AP70" s="616"/>
      <c r="AQ70" s="616"/>
      <c r="AR70" s="616"/>
      <c r="AS70" s="616"/>
      <c r="AT70" s="616"/>
      <c r="AU70" s="616"/>
      <c r="AV70" s="616"/>
      <c r="AW70" s="616"/>
      <c r="AX70" s="616"/>
      <c r="AY70" s="616"/>
      <c r="AZ70" s="616"/>
      <c r="BA70" s="616"/>
      <c r="BB70" s="616"/>
      <c r="BC70" s="616"/>
      <c r="BD70" s="616"/>
      <c r="BE70" s="616"/>
      <c r="BF70" s="616"/>
      <c r="BG70" s="616"/>
      <c r="BH70" s="616"/>
      <c r="BI70" s="616"/>
      <c r="BJ70" s="616"/>
      <c r="BK70" s="616"/>
      <c r="BL70" s="616"/>
      <c r="BM70" s="616"/>
      <c r="BN70" s="616"/>
      <c r="BO70" s="616"/>
      <c r="BP70" s="616"/>
      <c r="BQ70" s="616"/>
      <c r="BR70" s="616"/>
      <c r="BS70" s="616"/>
      <c r="BT70" s="619"/>
    </row>
    <row r="71" spans="1:72" s="546" customFormat="1" ht="29.1" hidden="1" customHeight="1">
      <c r="A71" s="583"/>
      <c r="B71" s="541"/>
      <c r="C71" s="540"/>
      <c r="D71" s="591"/>
      <c r="E71" s="576"/>
      <c r="F71" s="576"/>
      <c r="G71" s="611"/>
      <c r="J71" s="542"/>
      <c r="K71" s="583"/>
      <c r="L71" s="610"/>
      <c r="M71" s="610"/>
      <c r="N71" s="610"/>
      <c r="O71" s="610"/>
      <c r="Q71" s="619"/>
      <c r="R71" s="626"/>
      <c r="S71" s="616"/>
      <c r="T71" s="616"/>
      <c r="U71" s="616"/>
      <c r="V71" s="616"/>
      <c r="W71" s="616"/>
      <c r="X71" s="616"/>
      <c r="Y71" s="616"/>
      <c r="Z71" s="616"/>
      <c r="AA71" s="616"/>
      <c r="AB71" s="616"/>
      <c r="AC71" s="616"/>
      <c r="AD71" s="616"/>
      <c r="AE71" s="616"/>
      <c r="AF71" s="616"/>
      <c r="AG71" s="616"/>
      <c r="AH71" s="616"/>
      <c r="AI71" s="616"/>
      <c r="AJ71" s="616"/>
      <c r="AK71" s="616"/>
      <c r="AL71" s="616"/>
      <c r="AM71" s="616"/>
      <c r="AN71" s="616"/>
      <c r="AO71" s="616"/>
      <c r="AP71" s="616"/>
      <c r="AQ71" s="616"/>
      <c r="AR71" s="616"/>
      <c r="AS71" s="616"/>
      <c r="AT71" s="616"/>
      <c r="AU71" s="616"/>
      <c r="AV71" s="616"/>
      <c r="AW71" s="616"/>
      <c r="AX71" s="616"/>
      <c r="AY71" s="616"/>
      <c r="AZ71" s="616"/>
      <c r="BA71" s="616"/>
      <c r="BB71" s="616"/>
      <c r="BC71" s="616"/>
      <c r="BD71" s="616"/>
      <c r="BE71" s="616"/>
      <c r="BF71" s="616"/>
      <c r="BG71" s="616"/>
      <c r="BH71" s="616"/>
      <c r="BI71" s="616"/>
      <c r="BJ71" s="616"/>
      <c r="BK71" s="616"/>
      <c r="BL71" s="616"/>
      <c r="BM71" s="616"/>
      <c r="BN71" s="616"/>
      <c r="BO71" s="616"/>
      <c r="BP71" s="616"/>
      <c r="BQ71" s="616"/>
      <c r="BR71" s="616"/>
      <c r="BS71" s="616"/>
      <c r="BT71" s="619"/>
    </row>
    <row r="72" spans="1:72" s="546" customFormat="1" ht="29.1" hidden="1" customHeight="1">
      <c r="A72" s="583"/>
      <c r="B72" s="629"/>
      <c r="C72" s="540"/>
      <c r="D72" s="591"/>
      <c r="E72" s="576"/>
      <c r="F72" s="576"/>
      <c r="G72" s="611"/>
      <c r="J72" s="542"/>
      <c r="K72" s="583"/>
      <c r="L72" s="610"/>
      <c r="M72" s="610"/>
      <c r="N72" s="610"/>
      <c r="O72" s="610"/>
      <c r="Q72" s="619"/>
      <c r="R72" s="62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616"/>
      <c r="AT72" s="616"/>
      <c r="AU72" s="616"/>
      <c r="AV72" s="616"/>
      <c r="AW72" s="616"/>
      <c r="AX72" s="616"/>
      <c r="AY72" s="616"/>
      <c r="AZ72" s="616"/>
      <c r="BA72" s="616"/>
      <c r="BB72" s="616"/>
      <c r="BC72" s="616"/>
      <c r="BD72" s="616"/>
      <c r="BE72" s="616"/>
      <c r="BF72" s="616"/>
      <c r="BG72" s="616"/>
      <c r="BH72" s="616"/>
      <c r="BI72" s="616"/>
      <c r="BJ72" s="616"/>
      <c r="BK72" s="616"/>
      <c r="BL72" s="616"/>
      <c r="BM72" s="616"/>
      <c r="BN72" s="616"/>
      <c r="BO72" s="616"/>
      <c r="BP72" s="616"/>
      <c r="BQ72" s="616"/>
      <c r="BR72" s="616"/>
      <c r="BS72" s="616"/>
      <c r="BT72" s="619"/>
    </row>
    <row r="73" spans="1:72" s="546" customFormat="1" ht="29.1" hidden="1" customHeight="1">
      <c r="A73" s="583"/>
      <c r="B73" s="629"/>
      <c r="C73" s="540"/>
      <c r="D73" s="591"/>
      <c r="E73" s="576"/>
      <c r="F73" s="576"/>
      <c r="G73" s="611"/>
      <c r="J73" s="542"/>
      <c r="K73" s="583"/>
      <c r="L73" s="610"/>
      <c r="M73" s="610"/>
      <c r="N73" s="610"/>
      <c r="O73" s="610"/>
      <c r="Q73" s="619"/>
      <c r="R73" s="626"/>
      <c r="S73" s="616"/>
      <c r="T73" s="616"/>
      <c r="U73" s="616"/>
      <c r="V73" s="616"/>
      <c r="W73" s="616"/>
      <c r="X73" s="616"/>
      <c r="Y73" s="616"/>
      <c r="Z73" s="616"/>
      <c r="AA73" s="616"/>
      <c r="AB73" s="616"/>
      <c r="AC73" s="616"/>
      <c r="AD73" s="616"/>
      <c r="AE73" s="616"/>
      <c r="AF73" s="616"/>
      <c r="AG73" s="616"/>
      <c r="AH73" s="616"/>
      <c r="AI73" s="616"/>
      <c r="AJ73" s="616"/>
      <c r="AK73" s="616"/>
      <c r="AL73" s="616"/>
      <c r="AM73" s="616"/>
      <c r="AN73" s="616"/>
      <c r="AO73" s="616"/>
      <c r="AP73" s="616"/>
      <c r="AQ73" s="616"/>
      <c r="AR73" s="616"/>
      <c r="AS73" s="616"/>
      <c r="AT73" s="616"/>
      <c r="AU73" s="616"/>
      <c r="AV73" s="616"/>
      <c r="AW73" s="616"/>
      <c r="AX73" s="616"/>
      <c r="AY73" s="616"/>
      <c r="AZ73" s="616"/>
      <c r="BA73" s="616"/>
      <c r="BB73" s="616"/>
      <c r="BC73" s="616"/>
      <c r="BD73" s="616"/>
      <c r="BE73" s="616"/>
      <c r="BF73" s="616"/>
      <c r="BG73" s="616"/>
      <c r="BH73" s="616"/>
      <c r="BI73" s="616"/>
      <c r="BJ73" s="616"/>
      <c r="BK73" s="616"/>
      <c r="BL73" s="616"/>
      <c r="BM73" s="616"/>
      <c r="BN73" s="616"/>
      <c r="BO73" s="616"/>
      <c r="BP73" s="616"/>
      <c r="BQ73" s="616"/>
      <c r="BR73" s="616"/>
      <c r="BS73" s="616"/>
      <c r="BT73" s="619"/>
    </row>
    <row r="74" spans="1:72" s="546" customFormat="1" ht="29.1" hidden="1" customHeight="1">
      <c r="A74" s="583"/>
      <c r="B74" s="629"/>
      <c r="C74" s="540"/>
      <c r="D74" s="591"/>
      <c r="E74" s="576"/>
      <c r="F74" s="576"/>
      <c r="G74" s="611"/>
      <c r="J74" s="542"/>
      <c r="K74" s="583"/>
      <c r="L74" s="610"/>
      <c r="M74" s="610"/>
      <c r="N74" s="610"/>
      <c r="O74" s="610"/>
      <c r="Q74" s="619"/>
      <c r="R74" s="626"/>
      <c r="S74" s="616"/>
      <c r="T74" s="616"/>
      <c r="U74" s="616"/>
      <c r="V74" s="616"/>
      <c r="W74" s="616"/>
      <c r="X74" s="616"/>
      <c r="Y74" s="616"/>
      <c r="Z74" s="616"/>
      <c r="AA74" s="616"/>
      <c r="AB74" s="616"/>
      <c r="AC74" s="616"/>
      <c r="AD74" s="616"/>
      <c r="AE74" s="616"/>
      <c r="AF74" s="616"/>
      <c r="AG74" s="616"/>
      <c r="AH74" s="616"/>
      <c r="AI74" s="616"/>
      <c r="AJ74" s="616"/>
      <c r="AK74" s="616"/>
      <c r="AL74" s="616"/>
      <c r="AM74" s="616"/>
      <c r="AN74" s="616"/>
      <c r="AO74" s="616"/>
      <c r="AP74" s="616"/>
      <c r="AQ74" s="616"/>
      <c r="AR74" s="616"/>
      <c r="AS74" s="616"/>
      <c r="AT74" s="616"/>
      <c r="AU74" s="616"/>
      <c r="AV74" s="616"/>
      <c r="AW74" s="616"/>
      <c r="AX74" s="616"/>
      <c r="AY74" s="616"/>
      <c r="AZ74" s="616"/>
      <c r="BA74" s="616"/>
      <c r="BB74" s="616"/>
      <c r="BC74" s="616"/>
      <c r="BD74" s="616"/>
      <c r="BE74" s="616"/>
      <c r="BF74" s="616"/>
      <c r="BG74" s="616"/>
      <c r="BH74" s="616"/>
      <c r="BI74" s="616"/>
      <c r="BJ74" s="616"/>
      <c r="BK74" s="616"/>
      <c r="BL74" s="616"/>
      <c r="BM74" s="616"/>
      <c r="BN74" s="616"/>
      <c r="BO74" s="616"/>
      <c r="BP74" s="616"/>
      <c r="BQ74" s="616"/>
      <c r="BR74" s="616"/>
      <c r="BS74" s="616"/>
      <c r="BT74" s="619"/>
    </row>
    <row r="75" spans="1:72" s="546" customFormat="1" ht="29.1" hidden="1" customHeight="1">
      <c r="A75" s="583"/>
      <c r="B75" s="629"/>
      <c r="C75" s="540"/>
      <c r="D75" s="591"/>
      <c r="E75" s="576"/>
      <c r="F75" s="576"/>
      <c r="G75" s="611"/>
      <c r="J75" s="542"/>
      <c r="K75" s="583"/>
      <c r="L75" s="610"/>
      <c r="M75" s="610"/>
      <c r="N75" s="610"/>
      <c r="O75" s="610"/>
      <c r="Q75" s="619"/>
      <c r="R75" s="626"/>
      <c r="S75" s="616"/>
      <c r="T75" s="616"/>
      <c r="U75" s="616"/>
      <c r="V75" s="616"/>
      <c r="W75" s="616"/>
      <c r="X75" s="616"/>
      <c r="Y75" s="616"/>
      <c r="Z75" s="616"/>
      <c r="AA75" s="616"/>
      <c r="AB75" s="616"/>
      <c r="AC75" s="616"/>
      <c r="AD75" s="616"/>
      <c r="AE75" s="616"/>
      <c r="AF75" s="616"/>
      <c r="AG75" s="616"/>
      <c r="AH75" s="616"/>
      <c r="AI75" s="616"/>
      <c r="AJ75" s="616"/>
      <c r="AK75" s="616"/>
      <c r="AL75" s="616"/>
      <c r="AM75" s="616"/>
      <c r="AN75" s="616"/>
      <c r="AO75" s="616"/>
      <c r="AP75" s="616"/>
      <c r="AQ75" s="616"/>
      <c r="AR75" s="616"/>
      <c r="AS75" s="616"/>
      <c r="AT75" s="616"/>
      <c r="AU75" s="616"/>
      <c r="AV75" s="616"/>
      <c r="AW75" s="616"/>
      <c r="AX75" s="616"/>
      <c r="AY75" s="616"/>
      <c r="AZ75" s="616"/>
      <c r="BA75" s="616"/>
      <c r="BB75" s="616"/>
      <c r="BC75" s="616"/>
      <c r="BD75" s="616"/>
      <c r="BE75" s="616"/>
      <c r="BF75" s="616"/>
      <c r="BG75" s="616"/>
      <c r="BH75" s="616"/>
      <c r="BI75" s="616"/>
      <c r="BJ75" s="616"/>
      <c r="BK75" s="616"/>
      <c r="BL75" s="616"/>
      <c r="BM75" s="616"/>
      <c r="BN75" s="616"/>
      <c r="BO75" s="616"/>
      <c r="BP75" s="616"/>
      <c r="BQ75" s="616"/>
      <c r="BR75" s="616"/>
      <c r="BS75" s="616"/>
      <c r="BT75" s="619"/>
    </row>
    <row r="76" spans="1:72" s="546" customFormat="1" ht="29.1" hidden="1" customHeight="1">
      <c r="A76" s="583"/>
      <c r="B76" s="629"/>
      <c r="C76" s="540"/>
      <c r="D76" s="591"/>
      <c r="E76" s="576"/>
      <c r="F76" s="576"/>
      <c r="G76" s="611"/>
      <c r="J76" s="542"/>
      <c r="K76" s="583"/>
      <c r="L76" s="610"/>
      <c r="M76" s="610"/>
      <c r="N76" s="610"/>
      <c r="O76" s="610"/>
      <c r="Q76" s="619"/>
      <c r="R76" s="626"/>
      <c r="S76" s="616"/>
      <c r="T76" s="616"/>
      <c r="U76" s="616"/>
      <c r="V76" s="616"/>
      <c r="W76" s="616"/>
      <c r="X76" s="616"/>
      <c r="Y76" s="616"/>
      <c r="Z76" s="616"/>
      <c r="AA76" s="616"/>
      <c r="AB76" s="616"/>
      <c r="AC76" s="616"/>
      <c r="AD76" s="616"/>
      <c r="AE76" s="616"/>
      <c r="AF76" s="616"/>
      <c r="AG76" s="616"/>
      <c r="AH76" s="616"/>
      <c r="AI76" s="616"/>
      <c r="AJ76" s="616"/>
      <c r="AK76" s="616"/>
      <c r="AL76" s="616"/>
      <c r="AM76" s="616"/>
      <c r="AN76" s="616"/>
      <c r="AO76" s="616"/>
      <c r="AP76" s="616"/>
      <c r="AQ76" s="616"/>
      <c r="AR76" s="616"/>
      <c r="AS76" s="616"/>
      <c r="AT76" s="616"/>
      <c r="AU76" s="616"/>
      <c r="AV76" s="616"/>
      <c r="AW76" s="616"/>
      <c r="AX76" s="616"/>
      <c r="AY76" s="616"/>
      <c r="AZ76" s="616"/>
      <c r="BA76" s="616"/>
      <c r="BB76" s="616"/>
      <c r="BC76" s="616"/>
      <c r="BD76" s="616"/>
      <c r="BE76" s="616"/>
      <c r="BF76" s="616"/>
      <c r="BG76" s="616"/>
      <c r="BH76" s="616"/>
      <c r="BI76" s="616"/>
      <c r="BJ76" s="616"/>
      <c r="BK76" s="616"/>
      <c r="BL76" s="616"/>
      <c r="BM76" s="616"/>
      <c r="BN76" s="616"/>
      <c r="BO76" s="616"/>
      <c r="BP76" s="616"/>
      <c r="BQ76" s="616"/>
      <c r="BR76" s="616"/>
      <c r="BS76" s="616"/>
      <c r="BT76" s="619"/>
    </row>
    <row r="77" spans="1:72" s="546" customFormat="1" ht="29.1" hidden="1" customHeight="1">
      <c r="A77" s="583"/>
      <c r="B77" s="543"/>
      <c r="D77" s="591"/>
      <c r="E77" s="576"/>
      <c r="F77" s="576"/>
      <c r="G77" s="611"/>
      <c r="J77" s="542"/>
      <c r="K77" s="583"/>
      <c r="L77" s="610"/>
      <c r="M77" s="610"/>
      <c r="N77" s="610"/>
      <c r="O77" s="610"/>
      <c r="Q77" s="619"/>
      <c r="R77" s="626"/>
      <c r="S77" s="616"/>
      <c r="T77" s="616"/>
      <c r="U77" s="616"/>
      <c r="V77" s="616"/>
      <c r="W77" s="616"/>
      <c r="X77" s="616"/>
      <c r="Y77" s="616"/>
      <c r="Z77" s="616"/>
      <c r="AA77" s="616"/>
      <c r="AB77" s="616"/>
      <c r="AC77" s="616"/>
      <c r="AD77" s="616"/>
      <c r="AE77" s="616"/>
      <c r="AF77" s="616"/>
      <c r="AG77" s="616"/>
      <c r="AH77" s="616"/>
      <c r="AI77" s="616"/>
      <c r="AJ77" s="616"/>
      <c r="AK77" s="616"/>
      <c r="AL77" s="616"/>
      <c r="AM77" s="616"/>
      <c r="AN77" s="616"/>
      <c r="AO77" s="616"/>
      <c r="AP77" s="616"/>
      <c r="AQ77" s="616"/>
      <c r="AR77" s="616"/>
      <c r="AS77" s="616"/>
      <c r="AT77" s="616"/>
      <c r="AU77" s="616"/>
      <c r="AV77" s="616"/>
      <c r="AW77" s="616"/>
      <c r="AX77" s="616"/>
      <c r="AY77" s="616"/>
      <c r="AZ77" s="616"/>
      <c r="BA77" s="616"/>
      <c r="BB77" s="616"/>
      <c r="BC77" s="616"/>
      <c r="BD77" s="616"/>
      <c r="BE77" s="616"/>
      <c r="BF77" s="616"/>
      <c r="BG77" s="616"/>
      <c r="BH77" s="616"/>
      <c r="BI77" s="616"/>
      <c r="BJ77" s="616"/>
      <c r="BK77" s="616"/>
      <c r="BL77" s="616"/>
      <c r="BM77" s="616"/>
      <c r="BN77" s="616"/>
      <c r="BO77" s="616"/>
      <c r="BP77" s="616"/>
      <c r="BQ77" s="616"/>
      <c r="BR77" s="616"/>
      <c r="BS77" s="616"/>
      <c r="BT77" s="619"/>
    </row>
    <row r="78" spans="1:72" s="546" customFormat="1" ht="29.1" hidden="1" customHeight="1">
      <c r="A78" s="583"/>
      <c r="B78" s="541"/>
      <c r="C78" s="540"/>
      <c r="D78" s="591"/>
      <c r="E78" s="576"/>
      <c r="F78" s="576"/>
      <c r="G78" s="611"/>
      <c r="J78" s="542"/>
      <c r="K78" s="583"/>
      <c r="L78" s="610"/>
      <c r="M78" s="610"/>
      <c r="N78" s="610"/>
      <c r="O78" s="610"/>
      <c r="Q78" s="619"/>
      <c r="R78" s="626"/>
      <c r="S78" s="616"/>
      <c r="T78" s="616"/>
      <c r="U78" s="616"/>
      <c r="V78" s="616"/>
      <c r="W78" s="616"/>
      <c r="X78" s="616"/>
      <c r="Y78" s="616"/>
      <c r="Z78" s="616"/>
      <c r="AA78" s="616"/>
      <c r="AB78" s="616"/>
      <c r="AC78" s="616"/>
      <c r="AD78" s="616"/>
      <c r="AE78" s="616"/>
      <c r="AF78" s="616"/>
      <c r="AG78" s="616"/>
      <c r="AH78" s="616"/>
      <c r="AI78" s="616"/>
      <c r="AJ78" s="616"/>
      <c r="AK78" s="616"/>
      <c r="AL78" s="616"/>
      <c r="AM78" s="616"/>
      <c r="AN78" s="616"/>
      <c r="AO78" s="616"/>
      <c r="AP78" s="616"/>
      <c r="AQ78" s="616"/>
      <c r="AR78" s="616"/>
      <c r="AS78" s="616"/>
      <c r="AT78" s="616"/>
      <c r="AU78" s="616"/>
      <c r="AV78" s="616"/>
      <c r="AW78" s="616"/>
      <c r="AX78" s="616"/>
      <c r="AY78" s="616"/>
      <c r="AZ78" s="616"/>
      <c r="BA78" s="616"/>
      <c r="BB78" s="616"/>
      <c r="BC78" s="616"/>
      <c r="BD78" s="616"/>
      <c r="BE78" s="616"/>
      <c r="BF78" s="616"/>
      <c r="BG78" s="616"/>
      <c r="BH78" s="616"/>
      <c r="BI78" s="616"/>
      <c r="BJ78" s="616"/>
      <c r="BK78" s="616"/>
      <c r="BL78" s="616"/>
      <c r="BM78" s="616"/>
      <c r="BN78" s="616"/>
      <c r="BO78" s="616"/>
      <c r="BP78" s="616"/>
      <c r="BQ78" s="616"/>
      <c r="BR78" s="616"/>
      <c r="BS78" s="616"/>
      <c r="BT78" s="619"/>
    </row>
    <row r="79" spans="1:72" s="546" customFormat="1" ht="29.1" hidden="1" customHeight="1">
      <c r="A79" s="583"/>
      <c r="B79" s="629"/>
      <c r="C79" s="540"/>
      <c r="D79" s="591"/>
      <c r="E79" s="576"/>
      <c r="F79" s="576"/>
      <c r="G79" s="611"/>
      <c r="J79" s="542"/>
      <c r="K79" s="583"/>
      <c r="L79" s="610"/>
      <c r="M79" s="610"/>
      <c r="N79" s="610"/>
      <c r="O79" s="610"/>
      <c r="Q79" s="619"/>
      <c r="R79" s="626"/>
      <c r="S79" s="616"/>
      <c r="T79" s="616"/>
      <c r="U79" s="616"/>
      <c r="V79" s="616"/>
      <c r="W79" s="616"/>
      <c r="X79" s="616"/>
      <c r="Y79" s="616"/>
      <c r="Z79" s="616"/>
      <c r="AA79" s="616"/>
      <c r="AB79" s="616"/>
      <c r="AC79" s="616"/>
      <c r="AD79" s="616"/>
      <c r="AE79" s="616"/>
      <c r="AF79" s="616"/>
      <c r="AG79" s="616"/>
      <c r="AH79" s="616"/>
      <c r="AI79" s="616"/>
      <c r="AJ79" s="616"/>
      <c r="AK79" s="616"/>
      <c r="AL79" s="616"/>
      <c r="AM79" s="616"/>
      <c r="AN79" s="616"/>
      <c r="AO79" s="616"/>
      <c r="AP79" s="616"/>
      <c r="AQ79" s="616"/>
      <c r="AR79" s="616"/>
      <c r="AS79" s="616"/>
      <c r="AT79" s="616"/>
      <c r="AU79" s="616"/>
      <c r="AV79" s="616"/>
      <c r="AW79" s="616"/>
      <c r="AX79" s="616"/>
      <c r="AY79" s="616"/>
      <c r="AZ79" s="616"/>
      <c r="BA79" s="616"/>
      <c r="BB79" s="616"/>
      <c r="BC79" s="616"/>
      <c r="BD79" s="616"/>
      <c r="BE79" s="616"/>
      <c r="BF79" s="616"/>
      <c r="BG79" s="616"/>
      <c r="BH79" s="616"/>
      <c r="BI79" s="616"/>
      <c r="BJ79" s="616"/>
      <c r="BK79" s="616"/>
      <c r="BL79" s="616"/>
      <c r="BM79" s="616"/>
      <c r="BN79" s="616"/>
      <c r="BO79" s="616"/>
      <c r="BP79" s="616"/>
      <c r="BQ79" s="616"/>
      <c r="BR79" s="616"/>
      <c r="BS79" s="616"/>
      <c r="BT79" s="619"/>
    </row>
    <row r="80" spans="1:72" s="546" customFormat="1" ht="29.1" hidden="1" customHeight="1">
      <c r="A80" s="583"/>
      <c r="B80" s="629"/>
      <c r="C80" s="540"/>
      <c r="D80" s="591"/>
      <c r="E80" s="576"/>
      <c r="F80" s="576"/>
      <c r="G80" s="611"/>
      <c r="J80" s="542"/>
      <c r="K80" s="583"/>
      <c r="L80" s="610"/>
      <c r="M80" s="610"/>
      <c r="N80" s="610"/>
      <c r="O80" s="610"/>
      <c r="Q80" s="619"/>
      <c r="R80" s="626"/>
      <c r="S80" s="616"/>
      <c r="T80" s="616"/>
      <c r="U80" s="616"/>
      <c r="V80" s="616"/>
      <c r="W80" s="616"/>
      <c r="X80" s="616"/>
      <c r="Y80" s="616"/>
      <c r="Z80" s="616"/>
      <c r="AA80" s="616"/>
      <c r="AB80" s="616"/>
      <c r="AC80" s="616"/>
      <c r="AD80" s="616"/>
      <c r="AE80" s="616"/>
      <c r="AF80" s="616"/>
      <c r="AG80" s="616"/>
      <c r="AH80" s="616"/>
      <c r="AI80" s="616"/>
      <c r="AJ80" s="616"/>
      <c r="AK80" s="616"/>
      <c r="AL80" s="616"/>
      <c r="AM80" s="616"/>
      <c r="AN80" s="616"/>
      <c r="AO80" s="616"/>
      <c r="AP80" s="616"/>
      <c r="AQ80" s="616"/>
      <c r="AR80" s="616"/>
      <c r="AS80" s="616"/>
      <c r="AT80" s="616"/>
      <c r="AU80" s="616"/>
      <c r="AV80" s="616"/>
      <c r="AW80" s="616"/>
      <c r="AX80" s="616"/>
      <c r="AY80" s="616"/>
      <c r="AZ80" s="616"/>
      <c r="BA80" s="616"/>
      <c r="BB80" s="616"/>
      <c r="BC80" s="616"/>
      <c r="BD80" s="616"/>
      <c r="BE80" s="616"/>
      <c r="BF80" s="616"/>
      <c r="BG80" s="616"/>
      <c r="BH80" s="616"/>
      <c r="BI80" s="616"/>
      <c r="BJ80" s="616"/>
      <c r="BK80" s="616"/>
      <c r="BL80" s="616"/>
      <c r="BM80" s="616"/>
      <c r="BN80" s="616"/>
      <c r="BO80" s="616"/>
      <c r="BP80" s="616"/>
      <c r="BQ80" s="616"/>
      <c r="BR80" s="616"/>
      <c r="BS80" s="616"/>
      <c r="BT80" s="619"/>
    </row>
    <row r="81" spans="1:72" s="546" customFormat="1" ht="29.1" hidden="1" customHeight="1">
      <c r="A81" s="583"/>
      <c r="B81" s="629"/>
      <c r="C81" s="540"/>
      <c r="D81" s="591"/>
      <c r="E81" s="576"/>
      <c r="F81" s="576"/>
      <c r="G81" s="611"/>
      <c r="J81" s="542"/>
      <c r="K81" s="583"/>
      <c r="L81" s="610"/>
      <c r="M81" s="610"/>
      <c r="N81" s="610"/>
      <c r="O81" s="610"/>
      <c r="Q81" s="619"/>
      <c r="R81" s="626"/>
      <c r="S81" s="616"/>
      <c r="T81" s="616"/>
      <c r="U81" s="616"/>
      <c r="V81" s="616"/>
      <c r="W81" s="616"/>
      <c r="X81" s="616"/>
      <c r="Y81" s="616"/>
      <c r="Z81" s="616"/>
      <c r="AA81" s="616"/>
      <c r="AB81" s="616"/>
      <c r="AC81" s="616"/>
      <c r="AD81" s="616"/>
      <c r="AE81" s="616"/>
      <c r="AF81" s="616"/>
      <c r="AG81" s="616"/>
      <c r="AH81" s="616"/>
      <c r="AI81" s="616"/>
      <c r="AJ81" s="616"/>
      <c r="AK81" s="616"/>
      <c r="AL81" s="616"/>
      <c r="AM81" s="616"/>
      <c r="AN81" s="616"/>
      <c r="AO81" s="616"/>
      <c r="AP81" s="616"/>
      <c r="AQ81" s="616"/>
      <c r="AR81" s="616"/>
      <c r="AS81" s="616"/>
      <c r="AT81" s="616"/>
      <c r="AU81" s="616"/>
      <c r="AV81" s="616"/>
      <c r="AW81" s="616"/>
      <c r="AX81" s="616"/>
      <c r="AY81" s="616"/>
      <c r="AZ81" s="616"/>
      <c r="BA81" s="616"/>
      <c r="BB81" s="616"/>
      <c r="BC81" s="616"/>
      <c r="BD81" s="616"/>
      <c r="BE81" s="616"/>
      <c r="BF81" s="616"/>
      <c r="BG81" s="616"/>
      <c r="BH81" s="616"/>
      <c r="BI81" s="616"/>
      <c r="BJ81" s="616"/>
      <c r="BK81" s="616"/>
      <c r="BL81" s="616"/>
      <c r="BM81" s="616"/>
      <c r="BN81" s="616"/>
      <c r="BO81" s="616"/>
      <c r="BP81" s="616"/>
      <c r="BQ81" s="616"/>
      <c r="BR81" s="616"/>
      <c r="BS81" s="616"/>
      <c r="BT81" s="619"/>
    </row>
    <row r="82" spans="1:72" s="546" customFormat="1" ht="29.1" hidden="1" customHeight="1">
      <c r="A82" s="583"/>
      <c r="B82" s="541"/>
      <c r="C82" s="573"/>
      <c r="D82" s="591"/>
      <c r="E82" s="576"/>
      <c r="F82" s="576"/>
      <c r="G82" s="611"/>
      <c r="J82" s="542"/>
      <c r="K82" s="583"/>
      <c r="L82" s="654"/>
      <c r="M82" s="654"/>
      <c r="N82" s="654"/>
      <c r="O82" s="654"/>
      <c r="Q82" s="619"/>
      <c r="R82" s="62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  <c r="AR82" s="616"/>
      <c r="AS82" s="616"/>
      <c r="AT82" s="616"/>
      <c r="AU82" s="616"/>
      <c r="AV82" s="616"/>
      <c r="AW82" s="616"/>
      <c r="AX82" s="616"/>
      <c r="AY82" s="616"/>
      <c r="AZ82" s="616"/>
      <c r="BA82" s="616"/>
      <c r="BB82" s="616"/>
      <c r="BC82" s="616"/>
      <c r="BD82" s="616"/>
      <c r="BE82" s="616"/>
      <c r="BF82" s="616"/>
      <c r="BG82" s="616"/>
      <c r="BH82" s="616"/>
      <c r="BI82" s="616"/>
      <c r="BJ82" s="616"/>
      <c r="BK82" s="616"/>
      <c r="BL82" s="616"/>
      <c r="BM82" s="616"/>
      <c r="BN82" s="616"/>
      <c r="BO82" s="616"/>
      <c r="BP82" s="616"/>
      <c r="BQ82" s="616"/>
      <c r="BR82" s="616"/>
      <c r="BS82" s="616"/>
      <c r="BT82" s="619"/>
    </row>
    <row r="83" spans="1:72" s="546" customFormat="1" ht="29.1" hidden="1" customHeight="1">
      <c r="A83" s="583"/>
      <c r="B83" s="629"/>
      <c r="C83" s="573"/>
      <c r="D83" s="591"/>
      <c r="E83" s="576"/>
      <c r="F83" s="576"/>
      <c r="G83" s="611"/>
      <c r="J83" s="542"/>
      <c r="K83" s="583"/>
      <c r="L83" s="610"/>
      <c r="M83" s="610"/>
      <c r="N83" s="610"/>
      <c r="O83" s="610"/>
      <c r="Q83" s="619"/>
      <c r="R83" s="626"/>
      <c r="S83" s="616"/>
      <c r="T83" s="616"/>
      <c r="U83" s="616"/>
      <c r="V83" s="616"/>
      <c r="W83" s="616"/>
      <c r="X83" s="616"/>
      <c r="Y83" s="616"/>
      <c r="Z83" s="616"/>
      <c r="AA83" s="616"/>
      <c r="AB83" s="616"/>
      <c r="AC83" s="616"/>
      <c r="AD83" s="616"/>
      <c r="AE83" s="616"/>
      <c r="AF83" s="616"/>
      <c r="AG83" s="616"/>
      <c r="AH83" s="616"/>
      <c r="AI83" s="616"/>
      <c r="AJ83" s="616"/>
      <c r="AK83" s="616"/>
      <c r="AL83" s="616"/>
      <c r="AM83" s="616"/>
      <c r="AN83" s="616"/>
      <c r="AO83" s="616"/>
      <c r="AP83" s="616"/>
      <c r="AQ83" s="616"/>
      <c r="AR83" s="616"/>
      <c r="AS83" s="616"/>
      <c r="AT83" s="616"/>
      <c r="AU83" s="616"/>
      <c r="AV83" s="616"/>
      <c r="AW83" s="616"/>
      <c r="AX83" s="616"/>
      <c r="AY83" s="616"/>
      <c r="AZ83" s="616"/>
      <c r="BA83" s="616"/>
      <c r="BB83" s="616"/>
      <c r="BC83" s="616"/>
      <c r="BD83" s="616"/>
      <c r="BE83" s="616"/>
      <c r="BF83" s="616"/>
      <c r="BG83" s="616"/>
      <c r="BH83" s="616"/>
      <c r="BI83" s="616"/>
      <c r="BJ83" s="616"/>
      <c r="BK83" s="616"/>
      <c r="BL83" s="616"/>
      <c r="BM83" s="616"/>
      <c r="BN83" s="616"/>
      <c r="BO83" s="616"/>
      <c r="BP83" s="616"/>
      <c r="BQ83" s="616"/>
      <c r="BR83" s="616"/>
      <c r="BS83" s="616"/>
      <c r="BT83" s="619"/>
    </row>
    <row r="84" spans="1:72" s="674" customFormat="1">
      <c r="A84" s="673">
        <v>3</v>
      </c>
      <c r="B84" s="1024" t="s">
        <v>899</v>
      </c>
      <c r="C84" s="1025"/>
      <c r="D84" s="1025"/>
      <c r="E84" s="1025"/>
      <c r="F84" s="1025"/>
      <c r="G84" s="1025"/>
      <c r="H84" s="1025"/>
      <c r="I84" s="1025"/>
      <c r="J84" s="1025"/>
      <c r="K84" s="1025"/>
      <c r="L84" s="1025"/>
      <c r="M84" s="1025"/>
      <c r="N84" s="1025"/>
      <c r="O84" s="1025"/>
      <c r="P84" s="1026"/>
      <c r="Q84" s="677"/>
      <c r="R84" s="678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6"/>
      <c r="AG84" s="676"/>
      <c r="AH84" s="676"/>
      <c r="AI84" s="676"/>
      <c r="AJ84" s="676"/>
      <c r="AK84" s="676"/>
      <c r="AL84" s="676"/>
      <c r="AM84" s="676"/>
      <c r="AN84" s="676"/>
      <c r="AO84" s="676"/>
      <c r="AP84" s="676"/>
      <c r="AQ84" s="676"/>
      <c r="AR84" s="676"/>
      <c r="AS84" s="676"/>
      <c r="AT84" s="676"/>
      <c r="AU84" s="676"/>
      <c r="AV84" s="676"/>
      <c r="AW84" s="676"/>
      <c r="AX84" s="676"/>
      <c r="AY84" s="676"/>
      <c r="AZ84" s="676"/>
      <c r="BA84" s="676"/>
      <c r="BB84" s="676"/>
      <c r="BC84" s="676"/>
      <c r="BD84" s="676"/>
      <c r="BE84" s="676"/>
      <c r="BF84" s="676"/>
      <c r="BG84" s="676"/>
      <c r="BH84" s="676"/>
      <c r="BI84" s="676"/>
      <c r="BJ84" s="676"/>
      <c r="BK84" s="676"/>
      <c r="BL84" s="676"/>
      <c r="BM84" s="676"/>
      <c r="BN84" s="676"/>
      <c r="BO84" s="676"/>
      <c r="BP84" s="676"/>
      <c r="BQ84" s="676"/>
      <c r="BR84" s="676"/>
      <c r="BS84" s="676"/>
      <c r="BT84" s="677"/>
    </row>
    <row r="85" spans="1:72" s="546" customFormat="1" ht="29.1" hidden="1" customHeight="1">
      <c r="A85" s="583"/>
      <c r="B85" s="543"/>
      <c r="D85" s="591"/>
      <c r="E85" s="576"/>
      <c r="F85" s="576"/>
      <c r="G85" s="611"/>
      <c r="J85" s="542"/>
      <c r="K85" s="583"/>
      <c r="L85" s="610"/>
      <c r="M85" s="610"/>
      <c r="N85" s="610"/>
      <c r="O85" s="610"/>
      <c r="Q85" s="619"/>
      <c r="R85" s="626"/>
      <c r="S85" s="616"/>
      <c r="T85" s="616"/>
      <c r="U85" s="616"/>
      <c r="V85" s="616"/>
      <c r="W85" s="616"/>
      <c r="X85" s="616"/>
      <c r="Y85" s="616"/>
      <c r="Z85" s="616"/>
      <c r="AA85" s="616"/>
      <c r="AB85" s="616"/>
      <c r="AC85" s="616"/>
      <c r="AD85" s="616"/>
      <c r="AE85" s="616"/>
      <c r="AF85" s="616"/>
      <c r="AG85" s="616"/>
      <c r="AH85" s="616"/>
      <c r="AI85" s="616"/>
      <c r="AJ85" s="616"/>
      <c r="AK85" s="616"/>
      <c r="AL85" s="616"/>
      <c r="AM85" s="616"/>
      <c r="AN85" s="616"/>
      <c r="AO85" s="616"/>
      <c r="AP85" s="616"/>
      <c r="AQ85" s="616"/>
      <c r="AR85" s="616"/>
      <c r="AS85" s="616"/>
      <c r="AT85" s="616"/>
      <c r="AU85" s="616"/>
      <c r="AV85" s="616"/>
      <c r="AW85" s="616"/>
      <c r="AX85" s="616"/>
      <c r="AY85" s="616"/>
      <c r="AZ85" s="616"/>
      <c r="BA85" s="616"/>
      <c r="BB85" s="616"/>
      <c r="BC85" s="616"/>
      <c r="BD85" s="616"/>
      <c r="BE85" s="616"/>
      <c r="BF85" s="616"/>
      <c r="BG85" s="616"/>
      <c r="BH85" s="616"/>
      <c r="BI85" s="616"/>
      <c r="BJ85" s="616"/>
      <c r="BK85" s="616"/>
      <c r="BL85" s="616"/>
      <c r="BM85" s="616"/>
      <c r="BN85" s="616"/>
      <c r="BO85" s="616"/>
      <c r="BP85" s="616"/>
      <c r="BQ85" s="616"/>
      <c r="BR85" s="616"/>
      <c r="BS85" s="616"/>
      <c r="BT85" s="619"/>
    </row>
    <row r="86" spans="1:72" s="546" customFormat="1" ht="29.1" hidden="1" customHeight="1">
      <c r="A86" s="583"/>
      <c r="B86" s="541"/>
      <c r="C86" s="540"/>
      <c r="D86" s="591"/>
      <c r="E86" s="576"/>
      <c r="F86" s="576"/>
      <c r="G86" s="611"/>
      <c r="J86" s="542"/>
      <c r="K86" s="583"/>
      <c r="L86" s="654"/>
      <c r="M86" s="654"/>
      <c r="N86" s="654"/>
      <c r="O86" s="654"/>
      <c r="Q86" s="619"/>
      <c r="R86" s="626"/>
      <c r="S86" s="616"/>
      <c r="T86" s="616"/>
      <c r="U86" s="616"/>
      <c r="V86" s="616"/>
      <c r="W86" s="616"/>
      <c r="X86" s="616"/>
      <c r="Y86" s="616"/>
      <c r="Z86" s="616"/>
      <c r="AA86" s="616"/>
      <c r="AB86" s="616"/>
      <c r="AC86" s="616"/>
      <c r="AD86" s="616"/>
      <c r="AE86" s="616"/>
      <c r="AF86" s="616"/>
      <c r="AG86" s="616"/>
      <c r="AH86" s="616"/>
      <c r="AI86" s="616"/>
      <c r="AJ86" s="616"/>
      <c r="AK86" s="616"/>
      <c r="AL86" s="616"/>
      <c r="AM86" s="616"/>
      <c r="AN86" s="616"/>
      <c r="AO86" s="616"/>
      <c r="AP86" s="616"/>
      <c r="AQ86" s="616"/>
      <c r="AR86" s="616"/>
      <c r="AS86" s="616"/>
      <c r="AT86" s="616"/>
      <c r="AU86" s="616"/>
      <c r="AV86" s="616"/>
      <c r="AW86" s="616"/>
      <c r="AX86" s="616"/>
      <c r="AY86" s="616"/>
      <c r="AZ86" s="616"/>
      <c r="BA86" s="616"/>
      <c r="BB86" s="616"/>
      <c r="BC86" s="616"/>
      <c r="BD86" s="616"/>
      <c r="BE86" s="616"/>
      <c r="BF86" s="616"/>
      <c r="BG86" s="616"/>
      <c r="BH86" s="616"/>
      <c r="BI86" s="616"/>
      <c r="BJ86" s="616"/>
      <c r="BK86" s="616"/>
      <c r="BL86" s="616"/>
      <c r="BM86" s="616"/>
      <c r="BN86" s="616"/>
      <c r="BO86" s="616"/>
      <c r="BP86" s="616"/>
      <c r="BQ86" s="616"/>
      <c r="BR86" s="616"/>
      <c r="BS86" s="616"/>
      <c r="BT86" s="619"/>
    </row>
    <row r="87" spans="1:72" s="546" customFormat="1" ht="29.1" hidden="1" customHeight="1">
      <c r="A87" s="583"/>
      <c r="B87" s="629"/>
      <c r="D87" s="591"/>
      <c r="E87" s="576"/>
      <c r="F87" s="576"/>
      <c r="G87" s="611"/>
      <c r="J87" s="542"/>
      <c r="K87" s="583"/>
      <c r="L87" s="610"/>
      <c r="M87" s="610"/>
      <c r="N87" s="610"/>
      <c r="O87" s="610"/>
      <c r="Q87" s="619"/>
      <c r="R87" s="626"/>
      <c r="S87" s="616"/>
      <c r="T87" s="616"/>
      <c r="U87" s="616"/>
      <c r="V87" s="616"/>
      <c r="W87" s="616"/>
      <c r="X87" s="616"/>
      <c r="Y87" s="616"/>
      <c r="Z87" s="616"/>
      <c r="AA87" s="616"/>
      <c r="AB87" s="616"/>
      <c r="AC87" s="616"/>
      <c r="AD87" s="616"/>
      <c r="AE87" s="616"/>
      <c r="AF87" s="616"/>
      <c r="AG87" s="616"/>
      <c r="AH87" s="616"/>
      <c r="AI87" s="616"/>
      <c r="AJ87" s="616"/>
      <c r="AK87" s="616"/>
      <c r="AL87" s="616"/>
      <c r="AM87" s="616"/>
      <c r="AN87" s="616"/>
      <c r="AO87" s="616"/>
      <c r="AP87" s="616"/>
      <c r="AQ87" s="616"/>
      <c r="AR87" s="616"/>
      <c r="AS87" s="616"/>
      <c r="AT87" s="616"/>
      <c r="AU87" s="616"/>
      <c r="AV87" s="616"/>
      <c r="AW87" s="616"/>
      <c r="AX87" s="616"/>
      <c r="AY87" s="616"/>
      <c r="AZ87" s="616"/>
      <c r="BA87" s="616"/>
      <c r="BB87" s="616"/>
      <c r="BC87" s="616"/>
      <c r="BD87" s="616"/>
      <c r="BE87" s="616"/>
      <c r="BF87" s="616"/>
      <c r="BG87" s="616"/>
      <c r="BH87" s="616"/>
      <c r="BI87" s="616"/>
      <c r="BJ87" s="616"/>
      <c r="BK87" s="616"/>
      <c r="BL87" s="616"/>
      <c r="BM87" s="616"/>
      <c r="BN87" s="616"/>
      <c r="BO87" s="616"/>
      <c r="BP87" s="616"/>
      <c r="BQ87" s="616"/>
      <c r="BR87" s="616"/>
      <c r="BS87" s="616"/>
      <c r="BT87" s="619"/>
    </row>
    <row r="88" spans="1:72" s="546" customFormat="1" ht="29.1" hidden="1" customHeight="1">
      <c r="A88" s="583"/>
      <c r="B88" s="543"/>
      <c r="C88" s="612" t="s">
        <v>843</v>
      </c>
      <c r="D88" s="618"/>
      <c r="E88" s="612"/>
      <c r="F88" s="612"/>
      <c r="G88" s="651"/>
      <c r="J88" s="542"/>
      <c r="K88" s="583"/>
      <c r="L88" s="610"/>
      <c r="M88" s="610"/>
      <c r="N88" s="610"/>
      <c r="O88" s="610"/>
      <c r="Q88" s="619"/>
      <c r="R88" s="626"/>
      <c r="S88" s="616"/>
      <c r="T88" s="616"/>
      <c r="U88" s="616"/>
      <c r="V88" s="616"/>
      <c r="W88" s="616"/>
      <c r="X88" s="616"/>
      <c r="Y88" s="616"/>
      <c r="Z88" s="616"/>
      <c r="AA88" s="616"/>
      <c r="AB88" s="616"/>
      <c r="AC88" s="616"/>
      <c r="AD88" s="616"/>
      <c r="AE88" s="616"/>
      <c r="AF88" s="616"/>
      <c r="AG88" s="616"/>
      <c r="AH88" s="616"/>
      <c r="AI88" s="616"/>
      <c r="AJ88" s="616"/>
      <c r="AK88" s="616"/>
      <c r="AL88" s="616"/>
      <c r="AM88" s="616"/>
      <c r="AN88" s="616"/>
      <c r="AO88" s="616"/>
      <c r="AP88" s="616"/>
      <c r="AQ88" s="616"/>
      <c r="AR88" s="616"/>
      <c r="AS88" s="616"/>
      <c r="AT88" s="616"/>
      <c r="AU88" s="616"/>
      <c r="AV88" s="616"/>
      <c r="AW88" s="616"/>
      <c r="AX88" s="616"/>
      <c r="AY88" s="616"/>
      <c r="AZ88" s="616"/>
      <c r="BA88" s="616"/>
      <c r="BB88" s="616"/>
      <c r="BC88" s="616"/>
      <c r="BD88" s="616"/>
      <c r="BE88" s="616"/>
      <c r="BF88" s="616"/>
      <c r="BG88" s="616"/>
      <c r="BH88" s="616"/>
      <c r="BI88" s="616"/>
      <c r="BJ88" s="616"/>
      <c r="BK88" s="616"/>
      <c r="BL88" s="616"/>
      <c r="BM88" s="616"/>
      <c r="BN88" s="616"/>
      <c r="BO88" s="616"/>
      <c r="BP88" s="616"/>
      <c r="BQ88" s="616"/>
      <c r="BR88" s="616"/>
      <c r="BS88" s="616"/>
      <c r="BT88" s="619"/>
    </row>
    <row r="89" spans="1:72" s="546" customFormat="1" ht="29.1" customHeight="1">
      <c r="A89" s="1000"/>
      <c r="B89" s="604" t="s">
        <v>26</v>
      </c>
      <c r="C89" s="605" t="s">
        <v>984</v>
      </c>
      <c r="D89" s="591">
        <v>536111</v>
      </c>
      <c r="E89" s="605"/>
      <c r="F89" s="605"/>
      <c r="G89" s="621">
        <v>30000000</v>
      </c>
      <c r="H89" s="546">
        <v>1</v>
      </c>
      <c r="I89" s="546" t="s">
        <v>441</v>
      </c>
      <c r="J89" s="718">
        <v>30000000</v>
      </c>
      <c r="K89" s="583" t="s">
        <v>27</v>
      </c>
      <c r="L89" s="552">
        <v>41316</v>
      </c>
      <c r="M89" s="552">
        <v>41333</v>
      </c>
      <c r="N89" s="552">
        <v>41365</v>
      </c>
      <c r="O89" s="552">
        <v>41455</v>
      </c>
      <c r="Q89" s="619"/>
      <c r="R89" s="626"/>
      <c r="S89" s="616"/>
      <c r="T89" s="616"/>
      <c r="U89" s="616"/>
      <c r="V89" s="616"/>
      <c r="W89" s="616"/>
      <c r="X89" s="616"/>
      <c r="Y89" s="616"/>
      <c r="Z89" s="616"/>
      <c r="AA89" s="616"/>
      <c r="AB89" s="616"/>
      <c r="AC89" s="616"/>
      <c r="AD89" s="616"/>
      <c r="AE89" s="616"/>
      <c r="AF89" s="616"/>
      <c r="AG89" s="616"/>
      <c r="AH89" s="616"/>
      <c r="AI89" s="616"/>
      <c r="AJ89" s="616"/>
      <c r="AK89" s="616"/>
      <c r="AL89" s="616"/>
      <c r="AM89" s="616"/>
      <c r="AN89" s="616"/>
      <c r="AO89" s="616"/>
      <c r="AP89" s="616"/>
      <c r="AQ89" s="616"/>
      <c r="AR89" s="616"/>
      <c r="AS89" s="616"/>
      <c r="AT89" s="616"/>
      <c r="AU89" s="616"/>
      <c r="AV89" s="616"/>
      <c r="AW89" s="616"/>
      <c r="AX89" s="616"/>
      <c r="AY89" s="616"/>
      <c r="AZ89" s="616"/>
      <c r="BA89" s="616"/>
      <c r="BB89" s="616"/>
      <c r="BC89" s="616"/>
      <c r="BD89" s="616"/>
      <c r="BE89" s="616"/>
      <c r="BF89" s="616"/>
      <c r="BG89" s="616"/>
      <c r="BH89" s="616"/>
      <c r="BI89" s="616"/>
      <c r="BJ89" s="616"/>
      <c r="BK89" s="616"/>
      <c r="BL89" s="616"/>
      <c r="BM89" s="616"/>
      <c r="BN89" s="616"/>
      <c r="BO89" s="616"/>
      <c r="BP89" s="616"/>
      <c r="BQ89" s="616"/>
      <c r="BR89" s="616"/>
      <c r="BS89" s="616"/>
      <c r="BT89" s="619"/>
    </row>
    <row r="90" spans="1:72" s="546" customFormat="1" ht="29.1" hidden="1" customHeight="1">
      <c r="A90" s="1001"/>
      <c r="B90" s="543"/>
      <c r="D90" s="591"/>
      <c r="E90" s="576"/>
      <c r="F90" s="576"/>
      <c r="G90" s="611"/>
      <c r="J90" s="542"/>
      <c r="K90" s="583"/>
      <c r="L90" s="610"/>
      <c r="M90" s="610"/>
      <c r="N90" s="610"/>
      <c r="O90" s="610"/>
      <c r="Q90" s="619"/>
      <c r="R90" s="626"/>
      <c r="S90" s="616"/>
      <c r="T90" s="616"/>
      <c r="U90" s="616"/>
      <c r="V90" s="616"/>
      <c r="W90" s="616"/>
      <c r="X90" s="616"/>
      <c r="Y90" s="616"/>
      <c r="Z90" s="616"/>
      <c r="AA90" s="616"/>
      <c r="AB90" s="616"/>
      <c r="AC90" s="616"/>
      <c r="AD90" s="616"/>
      <c r="AE90" s="616"/>
      <c r="AF90" s="616"/>
      <c r="AG90" s="616"/>
      <c r="AH90" s="616"/>
      <c r="AI90" s="616"/>
      <c r="AJ90" s="616"/>
      <c r="AK90" s="616"/>
      <c r="AL90" s="616"/>
      <c r="AM90" s="616"/>
      <c r="AN90" s="616"/>
      <c r="AO90" s="616"/>
      <c r="AP90" s="616"/>
      <c r="AQ90" s="616"/>
      <c r="AR90" s="616"/>
      <c r="AS90" s="616"/>
      <c r="AT90" s="616"/>
      <c r="AU90" s="616"/>
      <c r="AV90" s="616"/>
      <c r="AW90" s="616"/>
      <c r="AX90" s="616"/>
      <c r="AY90" s="616"/>
      <c r="AZ90" s="616"/>
      <c r="BA90" s="616"/>
      <c r="BB90" s="616"/>
      <c r="BC90" s="616"/>
      <c r="BD90" s="616"/>
      <c r="BE90" s="616"/>
      <c r="BF90" s="616"/>
      <c r="BG90" s="616"/>
      <c r="BH90" s="616"/>
      <c r="BI90" s="616"/>
      <c r="BJ90" s="616"/>
      <c r="BK90" s="616"/>
      <c r="BL90" s="616"/>
      <c r="BM90" s="616"/>
      <c r="BN90" s="616"/>
      <c r="BO90" s="616"/>
      <c r="BP90" s="616"/>
      <c r="BQ90" s="616"/>
      <c r="BR90" s="616"/>
      <c r="BS90" s="616"/>
      <c r="BT90" s="619"/>
    </row>
    <row r="91" spans="1:72" s="546" customFormat="1" ht="29.1" hidden="1" customHeight="1">
      <c r="A91" s="1001"/>
      <c r="B91" s="541"/>
      <c r="C91" s="540"/>
      <c r="D91" s="591"/>
      <c r="E91" s="576"/>
      <c r="F91" s="576"/>
      <c r="G91" s="611"/>
      <c r="J91" s="542"/>
      <c r="K91" s="583"/>
      <c r="L91" s="610"/>
      <c r="M91" s="610"/>
      <c r="N91" s="610"/>
      <c r="O91" s="610"/>
      <c r="Q91" s="619"/>
      <c r="R91" s="626"/>
      <c r="S91" s="616"/>
      <c r="T91" s="616"/>
      <c r="U91" s="616"/>
      <c r="V91" s="616"/>
      <c r="W91" s="616"/>
      <c r="X91" s="616"/>
      <c r="Y91" s="616"/>
      <c r="Z91" s="616"/>
      <c r="AA91" s="616"/>
      <c r="AB91" s="616"/>
      <c r="AC91" s="616"/>
      <c r="AD91" s="616"/>
      <c r="AE91" s="616"/>
      <c r="AF91" s="616"/>
      <c r="AG91" s="616"/>
      <c r="AH91" s="616"/>
      <c r="AI91" s="616"/>
      <c r="AJ91" s="616"/>
      <c r="AK91" s="616"/>
      <c r="AL91" s="616"/>
      <c r="AM91" s="616"/>
      <c r="AN91" s="616"/>
      <c r="AO91" s="616"/>
      <c r="AP91" s="616"/>
      <c r="AQ91" s="616"/>
      <c r="AR91" s="616"/>
      <c r="AS91" s="616"/>
      <c r="AT91" s="616"/>
      <c r="AU91" s="616"/>
      <c r="AV91" s="616"/>
      <c r="AW91" s="616"/>
      <c r="AX91" s="616"/>
      <c r="AY91" s="616"/>
      <c r="AZ91" s="616"/>
      <c r="BA91" s="616"/>
      <c r="BB91" s="616"/>
      <c r="BC91" s="616"/>
      <c r="BD91" s="616"/>
      <c r="BE91" s="616"/>
      <c r="BF91" s="616"/>
      <c r="BG91" s="616"/>
      <c r="BH91" s="616"/>
      <c r="BI91" s="616"/>
      <c r="BJ91" s="616"/>
      <c r="BK91" s="616"/>
      <c r="BL91" s="616"/>
      <c r="BM91" s="616"/>
      <c r="BN91" s="616"/>
      <c r="BO91" s="616"/>
      <c r="BP91" s="616"/>
      <c r="BQ91" s="616"/>
      <c r="BR91" s="616"/>
      <c r="BS91" s="616"/>
      <c r="BT91" s="619"/>
    </row>
    <row r="92" spans="1:72" s="546" customFormat="1" ht="29.1" hidden="1" customHeight="1">
      <c r="A92" s="1001"/>
      <c r="B92" s="543"/>
      <c r="D92" s="591"/>
      <c r="E92" s="576"/>
      <c r="F92" s="576"/>
      <c r="G92" s="611"/>
      <c r="J92" s="542"/>
      <c r="K92" s="583"/>
      <c r="L92" s="610"/>
      <c r="M92" s="610"/>
      <c r="N92" s="610"/>
      <c r="O92" s="610"/>
      <c r="Q92" s="619"/>
      <c r="R92" s="626"/>
      <c r="S92" s="616"/>
      <c r="T92" s="616"/>
      <c r="U92" s="616"/>
      <c r="V92" s="616"/>
      <c r="W92" s="616"/>
      <c r="X92" s="616"/>
      <c r="Y92" s="616"/>
      <c r="Z92" s="616"/>
      <c r="AA92" s="616"/>
      <c r="AB92" s="616"/>
      <c r="AC92" s="616"/>
      <c r="AD92" s="616"/>
      <c r="AE92" s="616"/>
      <c r="AF92" s="616"/>
      <c r="AG92" s="616"/>
      <c r="AH92" s="616"/>
      <c r="AI92" s="616"/>
      <c r="AJ92" s="616"/>
      <c r="AK92" s="616"/>
      <c r="AL92" s="616"/>
      <c r="AM92" s="616"/>
      <c r="AN92" s="616"/>
      <c r="AO92" s="616"/>
      <c r="AP92" s="616"/>
      <c r="AQ92" s="616"/>
      <c r="AR92" s="616"/>
      <c r="AS92" s="616"/>
      <c r="AT92" s="616"/>
      <c r="AU92" s="616"/>
      <c r="AV92" s="616"/>
      <c r="AW92" s="616"/>
      <c r="AX92" s="616"/>
      <c r="AY92" s="616"/>
      <c r="AZ92" s="616"/>
      <c r="BA92" s="616"/>
      <c r="BB92" s="616"/>
      <c r="BC92" s="624"/>
      <c r="BD92" s="627"/>
      <c r="BE92" s="627"/>
      <c r="BF92" s="627"/>
      <c r="BG92" s="627"/>
      <c r="BH92" s="627"/>
      <c r="BI92" s="627"/>
      <c r="BJ92" s="627"/>
      <c r="BK92" s="627"/>
      <c r="BL92" s="627"/>
      <c r="BM92" s="627"/>
      <c r="BN92" s="627"/>
      <c r="BO92" s="627"/>
      <c r="BP92" s="627"/>
      <c r="BQ92" s="627"/>
      <c r="BR92" s="627"/>
      <c r="BS92" s="627"/>
    </row>
    <row r="93" spans="1:72" s="546" customFormat="1" ht="29.1" hidden="1" customHeight="1">
      <c r="A93" s="1001"/>
      <c r="B93" s="541"/>
      <c r="C93" s="540"/>
      <c r="D93" s="591"/>
      <c r="E93" s="576"/>
      <c r="F93" s="576"/>
      <c r="G93" s="611"/>
      <c r="J93" s="542"/>
      <c r="K93" s="583"/>
      <c r="L93" s="610"/>
      <c r="M93" s="610"/>
      <c r="N93" s="610"/>
      <c r="O93" s="610"/>
      <c r="Q93" s="619"/>
      <c r="R93" s="626"/>
      <c r="S93" s="616"/>
      <c r="T93" s="616"/>
      <c r="U93" s="616"/>
      <c r="V93" s="616"/>
      <c r="W93" s="616"/>
      <c r="X93" s="616"/>
      <c r="Y93" s="616"/>
      <c r="Z93" s="616"/>
      <c r="AA93" s="616"/>
      <c r="AB93" s="616"/>
      <c r="AC93" s="616"/>
      <c r="AD93" s="616"/>
      <c r="AE93" s="616"/>
      <c r="AF93" s="616"/>
      <c r="AG93" s="616"/>
      <c r="AH93" s="616"/>
      <c r="AI93" s="616"/>
      <c r="AJ93" s="616"/>
      <c r="AK93" s="616"/>
      <c r="AL93" s="616"/>
      <c r="AM93" s="616"/>
      <c r="AN93" s="616"/>
      <c r="AO93" s="616"/>
      <c r="AP93" s="616"/>
      <c r="AQ93" s="616"/>
      <c r="AR93" s="616"/>
      <c r="AS93" s="616"/>
      <c r="AT93" s="616"/>
      <c r="AU93" s="616"/>
      <c r="AV93" s="616"/>
      <c r="AW93" s="616"/>
      <c r="AX93" s="616"/>
      <c r="AY93" s="616"/>
      <c r="AZ93" s="616"/>
      <c r="BA93" s="616"/>
      <c r="BB93" s="616"/>
      <c r="BC93" s="619"/>
    </row>
    <row r="94" spans="1:72" s="546" customFormat="1" ht="29.1" hidden="1" customHeight="1">
      <c r="A94" s="1001"/>
      <c r="B94" s="541"/>
      <c r="C94" s="540"/>
      <c r="D94" s="591"/>
      <c r="E94" s="576"/>
      <c r="F94" s="576"/>
      <c r="G94" s="611"/>
      <c r="J94" s="542"/>
      <c r="K94" s="583"/>
      <c r="L94" s="654"/>
      <c r="M94" s="654"/>
      <c r="N94" s="654"/>
      <c r="O94" s="654"/>
      <c r="Q94" s="619"/>
      <c r="R94" s="626"/>
      <c r="S94" s="616"/>
      <c r="T94" s="616"/>
      <c r="U94" s="616"/>
      <c r="V94" s="616"/>
      <c r="W94" s="616"/>
      <c r="X94" s="616"/>
      <c r="Y94" s="616"/>
      <c r="Z94" s="616"/>
      <c r="AA94" s="616"/>
      <c r="AB94" s="616"/>
      <c r="AC94" s="616"/>
      <c r="AD94" s="616"/>
      <c r="AE94" s="616"/>
      <c r="AF94" s="616"/>
      <c r="AG94" s="616"/>
      <c r="AH94" s="616"/>
      <c r="AI94" s="616"/>
      <c r="AJ94" s="616"/>
      <c r="AK94" s="616"/>
      <c r="AL94" s="616"/>
      <c r="AM94" s="616"/>
      <c r="AN94" s="616"/>
      <c r="AO94" s="616"/>
      <c r="AP94" s="616"/>
      <c r="AQ94" s="616"/>
      <c r="AR94" s="616"/>
      <c r="AS94" s="616"/>
      <c r="AT94" s="616"/>
      <c r="AU94" s="616"/>
      <c r="AV94" s="616"/>
      <c r="AW94" s="616"/>
      <c r="AX94" s="616"/>
      <c r="AY94" s="616"/>
      <c r="AZ94" s="616"/>
      <c r="BA94" s="616"/>
      <c r="BB94" s="616"/>
      <c r="BC94" s="619"/>
    </row>
    <row r="95" spans="1:72" s="546" customFormat="1" ht="29.1" hidden="1" customHeight="1">
      <c r="A95" s="1001"/>
      <c r="B95" s="543"/>
      <c r="D95" s="591"/>
      <c r="E95" s="576"/>
      <c r="F95" s="576"/>
      <c r="G95" s="611"/>
      <c r="J95" s="542"/>
      <c r="K95" s="583"/>
      <c r="L95" s="610"/>
      <c r="M95" s="610"/>
      <c r="N95" s="610"/>
      <c r="O95" s="610"/>
      <c r="Q95" s="619"/>
      <c r="R95" s="626"/>
      <c r="S95" s="616"/>
      <c r="T95" s="616"/>
      <c r="U95" s="616"/>
      <c r="V95" s="616"/>
      <c r="W95" s="616"/>
      <c r="X95" s="616"/>
      <c r="Y95" s="616"/>
      <c r="Z95" s="616"/>
      <c r="AA95" s="616"/>
      <c r="AB95" s="616"/>
      <c r="AC95" s="616"/>
      <c r="AD95" s="616"/>
      <c r="AE95" s="616"/>
      <c r="AF95" s="616"/>
      <c r="AG95" s="616"/>
      <c r="AH95" s="616"/>
      <c r="AI95" s="616"/>
      <c r="AJ95" s="616"/>
      <c r="AK95" s="616"/>
      <c r="AL95" s="616"/>
      <c r="AM95" s="616"/>
      <c r="AN95" s="616"/>
      <c r="AO95" s="616"/>
      <c r="AP95" s="616"/>
      <c r="AQ95" s="616"/>
      <c r="AR95" s="616"/>
      <c r="AS95" s="616"/>
      <c r="AT95" s="616"/>
      <c r="AU95" s="616"/>
      <c r="AV95" s="616"/>
      <c r="AW95" s="616"/>
      <c r="AX95" s="616"/>
      <c r="AY95" s="616"/>
      <c r="AZ95" s="616"/>
      <c r="BA95" s="616"/>
      <c r="BB95" s="616"/>
      <c r="BC95" s="619"/>
    </row>
    <row r="96" spans="1:72" s="546" customFormat="1" ht="29.1" hidden="1" customHeight="1">
      <c r="A96" s="1001"/>
      <c r="B96" s="541"/>
      <c r="C96" s="540"/>
      <c r="D96" s="591"/>
      <c r="E96" s="576"/>
      <c r="F96" s="576"/>
      <c r="G96" s="611"/>
      <c r="J96" s="542"/>
      <c r="K96" s="583"/>
      <c r="L96" s="610"/>
      <c r="M96" s="610"/>
      <c r="N96" s="610"/>
      <c r="O96" s="610"/>
      <c r="Q96" s="619"/>
      <c r="R96" s="626"/>
      <c r="S96" s="616"/>
      <c r="T96" s="616"/>
      <c r="U96" s="616"/>
      <c r="V96" s="616"/>
      <c r="W96" s="616"/>
      <c r="X96" s="616"/>
      <c r="Y96" s="616"/>
      <c r="Z96" s="616"/>
      <c r="AA96" s="616"/>
      <c r="AB96" s="616"/>
      <c r="AC96" s="616"/>
      <c r="AD96" s="616"/>
      <c r="AE96" s="616"/>
      <c r="AF96" s="616"/>
      <c r="AG96" s="616"/>
      <c r="AH96" s="616"/>
      <c r="AI96" s="616"/>
      <c r="AJ96" s="616"/>
      <c r="AK96" s="616"/>
      <c r="AL96" s="616"/>
      <c r="AM96" s="616"/>
      <c r="AN96" s="616"/>
      <c r="AO96" s="616"/>
      <c r="AP96" s="616"/>
      <c r="AQ96" s="616"/>
      <c r="AR96" s="616"/>
      <c r="AS96" s="616"/>
      <c r="AT96" s="616"/>
      <c r="AU96" s="616"/>
      <c r="AV96" s="616"/>
      <c r="AW96" s="616"/>
      <c r="AX96" s="616"/>
      <c r="AY96" s="616"/>
      <c r="AZ96" s="616"/>
      <c r="BA96" s="616"/>
      <c r="BB96" s="616"/>
      <c r="BC96" s="619"/>
    </row>
    <row r="97" spans="1:55" s="546" customFormat="1" ht="29.1" hidden="1" customHeight="1">
      <c r="A97" s="1001"/>
      <c r="B97" s="543"/>
      <c r="D97" s="591"/>
      <c r="E97" s="576"/>
      <c r="F97" s="576"/>
      <c r="G97" s="611"/>
      <c r="J97" s="542"/>
      <c r="K97" s="583"/>
      <c r="L97" s="610"/>
      <c r="M97" s="610"/>
      <c r="N97" s="610"/>
      <c r="O97" s="610"/>
      <c r="Q97" s="619"/>
      <c r="R97" s="626"/>
      <c r="S97" s="616"/>
      <c r="T97" s="616"/>
      <c r="U97" s="616"/>
      <c r="V97" s="616"/>
      <c r="W97" s="616"/>
      <c r="X97" s="616"/>
      <c r="Y97" s="616"/>
      <c r="Z97" s="616"/>
      <c r="AA97" s="616"/>
      <c r="AB97" s="616"/>
      <c r="AC97" s="616"/>
      <c r="AD97" s="616"/>
      <c r="AE97" s="616"/>
      <c r="AF97" s="616"/>
      <c r="AG97" s="616"/>
      <c r="AH97" s="616"/>
      <c r="AI97" s="616"/>
      <c r="AJ97" s="616"/>
      <c r="AK97" s="616"/>
      <c r="AL97" s="616"/>
      <c r="AM97" s="616"/>
      <c r="AN97" s="616"/>
      <c r="AO97" s="616"/>
      <c r="AP97" s="616"/>
      <c r="AQ97" s="616"/>
      <c r="AR97" s="616"/>
      <c r="AS97" s="616"/>
      <c r="AT97" s="616"/>
      <c r="AU97" s="616"/>
      <c r="AV97" s="616"/>
      <c r="AW97" s="616"/>
      <c r="AX97" s="616"/>
      <c r="AY97" s="616"/>
      <c r="AZ97" s="616"/>
      <c r="BA97" s="616"/>
      <c r="BB97" s="616"/>
      <c r="BC97" s="619"/>
    </row>
    <row r="98" spans="1:55" s="546" customFormat="1" ht="29.1" hidden="1" customHeight="1">
      <c r="A98" s="1001"/>
      <c r="B98" s="541"/>
      <c r="C98" s="540"/>
      <c r="D98" s="591"/>
      <c r="E98" s="576"/>
      <c r="F98" s="576"/>
      <c r="G98" s="611"/>
      <c r="J98" s="542"/>
      <c r="K98" s="583"/>
      <c r="L98" s="610"/>
      <c r="M98" s="610"/>
      <c r="N98" s="610"/>
      <c r="O98" s="610"/>
      <c r="Q98" s="619"/>
      <c r="R98" s="626"/>
      <c r="S98" s="616"/>
      <c r="T98" s="616"/>
      <c r="U98" s="616"/>
      <c r="V98" s="616"/>
      <c r="W98" s="616"/>
      <c r="X98" s="616"/>
      <c r="Y98" s="616"/>
      <c r="Z98" s="616"/>
      <c r="AA98" s="616"/>
      <c r="AB98" s="616"/>
      <c r="AC98" s="616"/>
      <c r="AD98" s="616"/>
      <c r="AE98" s="616"/>
      <c r="AF98" s="616"/>
      <c r="AG98" s="616"/>
      <c r="AH98" s="616"/>
      <c r="AI98" s="616"/>
      <c r="AJ98" s="616"/>
      <c r="AK98" s="616"/>
      <c r="AL98" s="616"/>
      <c r="AM98" s="616"/>
      <c r="AN98" s="616"/>
      <c r="AO98" s="616"/>
      <c r="AP98" s="616"/>
      <c r="AQ98" s="616"/>
      <c r="AR98" s="616"/>
      <c r="AS98" s="616"/>
      <c r="AT98" s="616"/>
      <c r="AU98" s="616"/>
      <c r="AV98" s="616"/>
      <c r="AW98" s="616"/>
      <c r="AX98" s="616"/>
      <c r="AY98" s="616"/>
      <c r="AZ98" s="616"/>
      <c r="BA98" s="616"/>
      <c r="BB98" s="616"/>
      <c r="BC98" s="619"/>
    </row>
    <row r="99" spans="1:55" s="546" customFormat="1" ht="25.5" hidden="1" customHeight="1">
      <c r="A99" s="1001"/>
      <c r="B99" s="547"/>
      <c r="C99" s="612" t="s">
        <v>388</v>
      </c>
      <c r="D99" s="591"/>
      <c r="E99" s="576"/>
      <c r="F99" s="576"/>
      <c r="G99" s="611"/>
      <c r="J99" s="542"/>
      <c r="K99" s="583"/>
      <c r="L99" s="610"/>
      <c r="M99" s="610"/>
      <c r="N99" s="610"/>
      <c r="O99" s="610"/>
      <c r="Q99" s="619"/>
      <c r="R99" s="626"/>
      <c r="S99" s="616"/>
      <c r="T99" s="616"/>
      <c r="U99" s="616"/>
      <c r="V99" s="616"/>
      <c r="W99" s="616"/>
      <c r="X99" s="616"/>
      <c r="Y99" s="616"/>
      <c r="Z99" s="616"/>
      <c r="AA99" s="616"/>
      <c r="AB99" s="616"/>
      <c r="AC99" s="616"/>
      <c r="AD99" s="616"/>
      <c r="AE99" s="616"/>
      <c r="AF99" s="616"/>
      <c r="AG99" s="616"/>
      <c r="AH99" s="616"/>
      <c r="AI99" s="616"/>
      <c r="AJ99" s="616"/>
      <c r="AK99" s="616"/>
      <c r="AL99" s="616"/>
      <c r="AM99" s="616"/>
      <c r="AN99" s="616"/>
      <c r="AO99" s="616"/>
      <c r="AP99" s="616"/>
      <c r="AQ99" s="616"/>
      <c r="AR99" s="616"/>
      <c r="AS99" s="616"/>
      <c r="AT99" s="616"/>
      <c r="AU99" s="616"/>
      <c r="AV99" s="616"/>
      <c r="AW99" s="616"/>
      <c r="AX99" s="616"/>
      <c r="AY99" s="616"/>
      <c r="AZ99" s="616"/>
      <c r="BA99" s="616"/>
      <c r="BB99" s="616"/>
      <c r="BC99" s="619"/>
    </row>
    <row r="100" spans="1:55" s="546" customFormat="1" ht="29.1" customHeight="1">
      <c r="A100" s="1001"/>
      <c r="B100" s="1003" t="s">
        <v>75</v>
      </c>
      <c r="C100" s="607" t="s">
        <v>985</v>
      </c>
      <c r="D100" s="648">
        <v>532111</v>
      </c>
      <c r="E100" s="576"/>
      <c r="F100" s="576"/>
      <c r="G100" s="621">
        <f>H100*J100</f>
        <v>26000000</v>
      </c>
      <c r="H100" s="607">
        <v>1</v>
      </c>
      <c r="I100" s="607" t="s">
        <v>394</v>
      </c>
      <c r="J100" s="719">
        <v>26000000</v>
      </c>
      <c r="K100" s="583" t="s">
        <v>27</v>
      </c>
      <c r="L100" s="655">
        <v>41337</v>
      </c>
      <c r="M100" s="655">
        <v>41356</v>
      </c>
      <c r="N100" s="655">
        <v>41389</v>
      </c>
      <c r="O100" s="655">
        <v>41417</v>
      </c>
      <c r="Q100" s="619"/>
      <c r="R100" s="626"/>
      <c r="S100" s="616"/>
      <c r="T100" s="616"/>
      <c r="U100" s="616"/>
      <c r="V100" s="616"/>
      <c r="W100" s="616"/>
      <c r="X100" s="616"/>
      <c r="Y100" s="616"/>
      <c r="Z100" s="616"/>
      <c r="AA100" s="616"/>
      <c r="AB100" s="616"/>
      <c r="AC100" s="616"/>
      <c r="AD100" s="616"/>
      <c r="AE100" s="616"/>
      <c r="AF100" s="616"/>
      <c r="AG100" s="616"/>
      <c r="AH100" s="616"/>
      <c r="AI100" s="616"/>
      <c r="AJ100" s="616"/>
      <c r="AK100" s="616"/>
      <c r="AL100" s="616"/>
      <c r="AM100" s="616"/>
      <c r="AN100" s="616"/>
      <c r="AO100" s="616"/>
      <c r="AP100" s="616"/>
      <c r="AQ100" s="616"/>
      <c r="AR100" s="616"/>
      <c r="AS100" s="616"/>
      <c r="AT100" s="616"/>
      <c r="AU100" s="616"/>
      <c r="AV100" s="616"/>
      <c r="AW100" s="616"/>
      <c r="AX100" s="616"/>
      <c r="AY100" s="616"/>
      <c r="AZ100" s="616"/>
      <c r="BA100" s="616"/>
      <c r="BB100" s="616"/>
      <c r="BC100" s="619"/>
    </row>
    <row r="101" spans="1:55" s="546" customFormat="1" ht="29.1" customHeight="1">
      <c r="A101" s="1001"/>
      <c r="B101" s="1004"/>
      <c r="C101" s="607" t="s">
        <v>925</v>
      </c>
      <c r="D101" s="648">
        <v>532111</v>
      </c>
      <c r="E101" s="576"/>
      <c r="F101" s="576"/>
      <c r="G101" s="621">
        <f t="shared" ref="G101:G112" si="2">H101*J101</f>
        <v>6000000</v>
      </c>
      <c r="H101" s="607">
        <v>3</v>
      </c>
      <c r="I101" s="607" t="s">
        <v>394</v>
      </c>
      <c r="J101" s="719">
        <v>2000000</v>
      </c>
      <c r="K101" s="583" t="s">
        <v>27</v>
      </c>
      <c r="L101" s="655"/>
      <c r="M101" s="655"/>
      <c r="N101" s="655"/>
      <c r="O101" s="655"/>
      <c r="Q101" s="619"/>
      <c r="R101" s="626"/>
      <c r="S101" s="616"/>
      <c r="T101" s="616"/>
      <c r="U101" s="616"/>
      <c r="V101" s="616"/>
      <c r="W101" s="616"/>
      <c r="X101" s="616"/>
      <c r="Y101" s="616"/>
      <c r="Z101" s="616"/>
      <c r="AA101" s="616"/>
      <c r="AB101" s="616"/>
      <c r="AC101" s="616"/>
      <c r="AD101" s="616"/>
      <c r="AE101" s="616"/>
      <c r="AF101" s="616"/>
      <c r="AG101" s="616"/>
      <c r="AH101" s="616"/>
      <c r="AI101" s="616"/>
      <c r="AJ101" s="616"/>
      <c r="AK101" s="616"/>
      <c r="AL101" s="616"/>
      <c r="AM101" s="616"/>
      <c r="AN101" s="616"/>
      <c r="AO101" s="616"/>
      <c r="AP101" s="616"/>
      <c r="AQ101" s="616"/>
      <c r="AR101" s="616"/>
      <c r="AS101" s="616"/>
      <c r="AT101" s="616"/>
      <c r="AU101" s="616"/>
      <c r="AV101" s="616"/>
      <c r="AW101" s="616"/>
      <c r="AX101" s="616"/>
      <c r="AY101" s="616"/>
      <c r="AZ101" s="616"/>
      <c r="BA101" s="616"/>
      <c r="BB101" s="616"/>
      <c r="BC101" s="619"/>
    </row>
    <row r="102" spans="1:55" s="546" customFormat="1" ht="29.1" customHeight="1">
      <c r="A102" s="1001"/>
      <c r="B102" s="1004"/>
      <c r="C102" s="607" t="s">
        <v>930</v>
      </c>
      <c r="D102" s="648">
        <v>532111</v>
      </c>
      <c r="E102" s="576"/>
      <c r="F102" s="576"/>
      <c r="G102" s="621">
        <f t="shared" si="2"/>
        <v>25800000</v>
      </c>
      <c r="H102" s="607">
        <v>3</v>
      </c>
      <c r="I102" s="607" t="s">
        <v>394</v>
      </c>
      <c r="J102" s="719">
        <v>8600000</v>
      </c>
      <c r="K102" s="583" t="s">
        <v>27</v>
      </c>
      <c r="L102" s="655"/>
      <c r="M102" s="655"/>
      <c r="N102" s="655"/>
      <c r="O102" s="655"/>
      <c r="Q102" s="619"/>
      <c r="R102" s="626"/>
      <c r="S102" s="616"/>
      <c r="T102" s="616"/>
      <c r="U102" s="616"/>
      <c r="V102" s="616"/>
      <c r="W102" s="616"/>
      <c r="X102" s="616"/>
      <c r="Y102" s="616"/>
      <c r="Z102" s="616"/>
      <c r="AA102" s="616"/>
      <c r="AB102" s="616"/>
      <c r="AC102" s="616"/>
      <c r="AD102" s="616"/>
      <c r="AE102" s="616"/>
      <c r="AF102" s="616"/>
      <c r="AG102" s="616"/>
      <c r="AH102" s="616"/>
      <c r="AI102" s="616"/>
      <c r="AJ102" s="616"/>
      <c r="AK102" s="616"/>
      <c r="AL102" s="616"/>
      <c r="AM102" s="616"/>
      <c r="AN102" s="616"/>
      <c r="AO102" s="616"/>
      <c r="AP102" s="616"/>
      <c r="AQ102" s="616"/>
      <c r="AR102" s="616"/>
      <c r="AS102" s="616"/>
      <c r="AT102" s="616"/>
      <c r="AU102" s="616"/>
      <c r="AV102" s="616"/>
      <c r="AW102" s="616"/>
      <c r="AX102" s="616"/>
      <c r="AY102" s="616"/>
      <c r="AZ102" s="616"/>
      <c r="BA102" s="616"/>
      <c r="BB102" s="616"/>
      <c r="BC102" s="619"/>
    </row>
    <row r="103" spans="1:55" s="546" customFormat="1" ht="38.25" customHeight="1">
      <c r="A103" s="1001"/>
      <c r="B103" s="1004"/>
      <c r="C103" s="607" t="s">
        <v>929</v>
      </c>
      <c r="D103" s="648">
        <v>532111</v>
      </c>
      <c r="E103" s="576"/>
      <c r="F103" s="576"/>
      <c r="G103" s="621">
        <f t="shared" si="2"/>
        <v>1800000</v>
      </c>
      <c r="H103" s="607">
        <v>2</v>
      </c>
      <c r="I103" s="607" t="s">
        <v>394</v>
      </c>
      <c r="J103" s="719">
        <v>900000</v>
      </c>
      <c r="K103" s="583" t="s">
        <v>27</v>
      </c>
      <c r="L103" s="655"/>
      <c r="M103" s="655"/>
      <c r="N103" s="655"/>
      <c r="O103" s="655"/>
      <c r="Q103" s="619"/>
      <c r="R103" s="626"/>
      <c r="S103" s="616"/>
      <c r="T103" s="616"/>
      <c r="U103" s="616"/>
      <c r="V103" s="616"/>
      <c r="W103" s="616"/>
      <c r="X103" s="616"/>
      <c r="Y103" s="616"/>
      <c r="Z103" s="616"/>
      <c r="AA103" s="616"/>
      <c r="AB103" s="616"/>
      <c r="AC103" s="616"/>
      <c r="AD103" s="616"/>
      <c r="AE103" s="616"/>
      <c r="AF103" s="616"/>
      <c r="AG103" s="616"/>
      <c r="AH103" s="616"/>
      <c r="AI103" s="616"/>
      <c r="AJ103" s="616"/>
      <c r="AK103" s="616"/>
      <c r="AL103" s="616"/>
      <c r="AM103" s="616"/>
      <c r="AN103" s="616"/>
      <c r="AO103" s="616"/>
      <c r="AP103" s="616"/>
      <c r="AQ103" s="616"/>
      <c r="AR103" s="616"/>
      <c r="AS103" s="616"/>
      <c r="AT103" s="616"/>
      <c r="AU103" s="616"/>
      <c r="AV103" s="616"/>
      <c r="AW103" s="616"/>
      <c r="AX103" s="616"/>
      <c r="AY103" s="616"/>
      <c r="AZ103" s="616"/>
      <c r="BA103" s="616"/>
      <c r="BB103" s="616"/>
      <c r="BC103" s="619"/>
    </row>
    <row r="104" spans="1:55" s="546" customFormat="1" ht="29.1" customHeight="1">
      <c r="A104" s="1001"/>
      <c r="B104" s="1004"/>
      <c r="C104" s="607" t="s">
        <v>986</v>
      </c>
      <c r="D104" s="648">
        <v>532111</v>
      </c>
      <c r="E104" s="576"/>
      <c r="F104" s="576"/>
      <c r="G104" s="621">
        <f t="shared" si="2"/>
        <v>34050000</v>
      </c>
      <c r="H104" s="607">
        <v>3</v>
      </c>
      <c r="I104" s="607" t="s">
        <v>394</v>
      </c>
      <c r="J104" s="719">
        <v>11350000</v>
      </c>
      <c r="K104" s="583" t="s">
        <v>27</v>
      </c>
      <c r="L104" s="655"/>
      <c r="M104" s="655"/>
      <c r="N104" s="655"/>
      <c r="O104" s="655"/>
      <c r="Q104" s="619"/>
      <c r="R104" s="626"/>
      <c r="S104" s="616"/>
      <c r="T104" s="616"/>
      <c r="U104" s="616"/>
      <c r="V104" s="616"/>
      <c r="W104" s="616"/>
      <c r="X104" s="616"/>
      <c r="Y104" s="616"/>
      <c r="Z104" s="616"/>
      <c r="AA104" s="616"/>
      <c r="AB104" s="616"/>
      <c r="AC104" s="616"/>
      <c r="AD104" s="616"/>
      <c r="AE104" s="616"/>
      <c r="AF104" s="616"/>
      <c r="AG104" s="616"/>
      <c r="AH104" s="616"/>
      <c r="AI104" s="616"/>
      <c r="AJ104" s="616"/>
      <c r="AK104" s="616"/>
      <c r="AL104" s="616"/>
      <c r="AM104" s="616"/>
      <c r="AN104" s="616"/>
      <c r="AO104" s="616"/>
      <c r="AP104" s="616"/>
      <c r="AQ104" s="616"/>
      <c r="AR104" s="616"/>
      <c r="AS104" s="616"/>
      <c r="AT104" s="616"/>
      <c r="AU104" s="616"/>
      <c r="AV104" s="616"/>
      <c r="AW104" s="616"/>
      <c r="AX104" s="616"/>
      <c r="AY104" s="616"/>
      <c r="AZ104" s="616"/>
      <c r="BA104" s="616"/>
      <c r="BB104" s="616"/>
      <c r="BC104" s="619"/>
    </row>
    <row r="105" spans="1:55" s="546" customFormat="1" ht="29.1" customHeight="1">
      <c r="A105" s="1001"/>
      <c r="B105" s="1004"/>
      <c r="C105" s="607" t="s">
        <v>987</v>
      </c>
      <c r="D105" s="648">
        <v>532111</v>
      </c>
      <c r="E105" s="576"/>
      <c r="F105" s="576"/>
      <c r="G105" s="621">
        <f t="shared" si="2"/>
        <v>2750000</v>
      </c>
      <c r="H105" s="607">
        <v>1</v>
      </c>
      <c r="I105" s="607" t="s">
        <v>394</v>
      </c>
      <c r="J105" s="719">
        <v>2750000</v>
      </c>
      <c r="K105" s="583" t="s">
        <v>27</v>
      </c>
      <c r="L105" s="655"/>
      <c r="M105" s="655"/>
      <c r="N105" s="655"/>
      <c r="O105" s="655"/>
      <c r="Q105" s="619"/>
      <c r="R105" s="626"/>
      <c r="S105" s="616"/>
      <c r="T105" s="616"/>
      <c r="U105" s="616"/>
      <c r="V105" s="616"/>
      <c r="W105" s="616"/>
      <c r="X105" s="616"/>
      <c r="Y105" s="616"/>
      <c r="Z105" s="616"/>
      <c r="AA105" s="616"/>
      <c r="AB105" s="616"/>
      <c r="AC105" s="616"/>
      <c r="AD105" s="616"/>
      <c r="AE105" s="616"/>
      <c r="AF105" s="616"/>
      <c r="AG105" s="616"/>
      <c r="AH105" s="616"/>
      <c r="AI105" s="616"/>
      <c r="AJ105" s="616"/>
      <c r="AK105" s="616"/>
      <c r="AL105" s="616"/>
      <c r="AM105" s="616"/>
      <c r="AN105" s="616"/>
      <c r="AO105" s="616"/>
      <c r="AP105" s="616"/>
      <c r="AQ105" s="616"/>
      <c r="AR105" s="616"/>
      <c r="AS105" s="616"/>
      <c r="AT105" s="616"/>
      <c r="AU105" s="616"/>
      <c r="AV105" s="616"/>
      <c r="AW105" s="616"/>
      <c r="AX105" s="616"/>
      <c r="AY105" s="616"/>
      <c r="AZ105" s="616"/>
      <c r="BA105" s="616"/>
      <c r="BB105" s="616"/>
      <c r="BC105" s="619"/>
    </row>
    <row r="106" spans="1:55" s="546" customFormat="1" ht="29.1" customHeight="1">
      <c r="A106" s="1001"/>
      <c r="B106" s="1004"/>
      <c r="C106" s="607" t="s">
        <v>988</v>
      </c>
      <c r="D106" s="648">
        <v>532111</v>
      </c>
      <c r="E106" s="576"/>
      <c r="F106" s="576"/>
      <c r="G106" s="621">
        <f t="shared" si="2"/>
        <v>3600000</v>
      </c>
      <c r="H106" s="607">
        <v>1</v>
      </c>
      <c r="I106" s="607" t="s">
        <v>394</v>
      </c>
      <c r="J106" s="719">
        <v>3600000</v>
      </c>
      <c r="K106" s="583" t="s">
        <v>27</v>
      </c>
      <c r="L106" s="655"/>
      <c r="M106" s="655"/>
      <c r="N106" s="655"/>
      <c r="O106" s="655"/>
      <c r="Q106" s="619"/>
      <c r="R106" s="626"/>
      <c r="S106" s="616"/>
      <c r="T106" s="616"/>
      <c r="U106" s="616"/>
      <c r="V106" s="616"/>
      <c r="W106" s="616"/>
      <c r="X106" s="616"/>
      <c r="Y106" s="616"/>
      <c r="Z106" s="616"/>
      <c r="AA106" s="616"/>
      <c r="AB106" s="616"/>
      <c r="AC106" s="616"/>
      <c r="AD106" s="616"/>
      <c r="AE106" s="616"/>
      <c r="AF106" s="616"/>
      <c r="AG106" s="616"/>
      <c r="AH106" s="616"/>
      <c r="AI106" s="616"/>
      <c r="AJ106" s="616"/>
      <c r="AK106" s="616"/>
      <c r="AL106" s="616"/>
      <c r="AM106" s="616"/>
      <c r="AN106" s="616"/>
      <c r="AO106" s="616"/>
      <c r="AP106" s="616"/>
      <c r="AQ106" s="616"/>
      <c r="AR106" s="616"/>
      <c r="AS106" s="616"/>
      <c r="AT106" s="616"/>
      <c r="AU106" s="616"/>
      <c r="AV106" s="616"/>
      <c r="AW106" s="616"/>
      <c r="AX106" s="616"/>
      <c r="AY106" s="616"/>
      <c r="AZ106" s="616"/>
      <c r="BA106" s="616"/>
      <c r="BB106" s="616"/>
      <c r="BC106" s="619"/>
    </row>
    <row r="107" spans="1:55" s="546" customFormat="1" ht="29.1" hidden="1" customHeight="1">
      <c r="A107" s="1001"/>
      <c r="B107" s="1004"/>
      <c r="D107" s="591"/>
      <c r="E107" s="576"/>
      <c r="F107" s="576"/>
      <c r="G107" s="621">
        <f t="shared" si="2"/>
        <v>0</v>
      </c>
      <c r="J107" s="542"/>
      <c r="K107" s="583"/>
      <c r="L107" s="610"/>
      <c r="M107" s="610"/>
      <c r="N107" s="610"/>
      <c r="O107" s="610"/>
      <c r="Q107" s="619"/>
      <c r="R107" s="626"/>
      <c r="S107" s="616"/>
      <c r="T107" s="616"/>
      <c r="U107" s="616"/>
      <c r="V107" s="616"/>
      <c r="W107" s="616"/>
      <c r="X107" s="616"/>
      <c r="Y107" s="616"/>
      <c r="Z107" s="616"/>
      <c r="AA107" s="616"/>
      <c r="AB107" s="616"/>
      <c r="AC107" s="616"/>
      <c r="AD107" s="616"/>
      <c r="AE107" s="616"/>
      <c r="AF107" s="616"/>
      <c r="AG107" s="616"/>
      <c r="AH107" s="616"/>
      <c r="AI107" s="616"/>
      <c r="AJ107" s="616"/>
      <c r="AK107" s="616"/>
      <c r="AL107" s="616"/>
      <c r="AM107" s="616"/>
      <c r="AN107" s="616"/>
      <c r="AO107" s="616"/>
      <c r="AP107" s="616"/>
      <c r="AQ107" s="616"/>
      <c r="AR107" s="616"/>
      <c r="AS107" s="616"/>
      <c r="AT107" s="616"/>
      <c r="AU107" s="616"/>
      <c r="AV107" s="616"/>
      <c r="AW107" s="616"/>
      <c r="AX107" s="616"/>
      <c r="AY107" s="616"/>
      <c r="AZ107" s="616"/>
      <c r="BA107" s="616"/>
      <c r="BB107" s="616"/>
      <c r="BC107" s="619"/>
    </row>
    <row r="108" spans="1:55" s="546" customFormat="1" ht="29.1" hidden="1" customHeight="1">
      <c r="A108" s="1001"/>
      <c r="B108" s="1004"/>
      <c r="C108" s="540"/>
      <c r="D108" s="591"/>
      <c r="E108" s="576"/>
      <c r="F108" s="576"/>
      <c r="G108" s="621">
        <f t="shared" si="2"/>
        <v>0</v>
      </c>
      <c r="J108" s="542"/>
      <c r="K108" s="583"/>
      <c r="L108" s="610"/>
      <c r="M108" s="610"/>
      <c r="N108" s="610"/>
      <c r="O108" s="610"/>
      <c r="Q108" s="619"/>
      <c r="R108" s="626"/>
      <c r="S108" s="616"/>
      <c r="T108" s="616"/>
      <c r="U108" s="616"/>
      <c r="V108" s="616"/>
      <c r="W108" s="616"/>
      <c r="X108" s="616"/>
      <c r="Y108" s="616"/>
      <c r="Z108" s="616"/>
      <c r="AA108" s="616"/>
      <c r="AB108" s="616"/>
      <c r="AC108" s="616"/>
      <c r="AD108" s="616"/>
      <c r="AE108" s="616"/>
      <c r="AF108" s="616"/>
      <c r="AG108" s="616"/>
      <c r="AH108" s="616"/>
      <c r="AI108" s="616"/>
      <c r="AJ108" s="616"/>
      <c r="AK108" s="616"/>
      <c r="AL108" s="616"/>
      <c r="AM108" s="616"/>
      <c r="AN108" s="616"/>
      <c r="AO108" s="616"/>
      <c r="AP108" s="616"/>
      <c r="AQ108" s="616"/>
      <c r="AR108" s="616"/>
      <c r="AS108" s="616"/>
      <c r="AT108" s="616"/>
      <c r="AU108" s="616"/>
      <c r="AV108" s="616"/>
      <c r="AW108" s="616"/>
      <c r="AX108" s="616"/>
      <c r="AY108" s="616"/>
      <c r="AZ108" s="616"/>
      <c r="BA108" s="616"/>
      <c r="BB108" s="616"/>
      <c r="BC108" s="619"/>
    </row>
    <row r="109" spans="1:55" s="546" customFormat="1" ht="29.1" hidden="1" customHeight="1">
      <c r="A109" s="1001"/>
      <c r="B109" s="1004"/>
      <c r="D109" s="591"/>
      <c r="E109" s="576"/>
      <c r="F109" s="576"/>
      <c r="G109" s="621">
        <f t="shared" si="2"/>
        <v>0</v>
      </c>
      <c r="J109" s="542"/>
      <c r="K109" s="583"/>
      <c r="L109" s="610"/>
      <c r="M109" s="610"/>
      <c r="N109" s="610"/>
      <c r="O109" s="610"/>
      <c r="Q109" s="619"/>
      <c r="R109" s="626"/>
      <c r="S109" s="616"/>
      <c r="T109" s="616"/>
      <c r="U109" s="616"/>
      <c r="V109" s="616"/>
      <c r="W109" s="616"/>
      <c r="X109" s="616"/>
      <c r="Y109" s="616"/>
      <c r="Z109" s="616"/>
      <c r="AA109" s="616"/>
      <c r="AB109" s="616"/>
      <c r="AC109" s="616"/>
      <c r="AD109" s="616"/>
      <c r="AE109" s="616"/>
      <c r="AF109" s="616"/>
      <c r="AG109" s="616"/>
      <c r="AH109" s="616"/>
      <c r="AI109" s="616"/>
      <c r="AJ109" s="616"/>
      <c r="AK109" s="616"/>
      <c r="AL109" s="616"/>
      <c r="AM109" s="616"/>
      <c r="AN109" s="616"/>
      <c r="AO109" s="616"/>
      <c r="AP109" s="616"/>
      <c r="AQ109" s="616"/>
      <c r="AR109" s="616"/>
      <c r="AS109" s="616"/>
      <c r="AT109" s="616"/>
      <c r="AU109" s="616"/>
      <c r="AV109" s="616"/>
      <c r="AW109" s="616"/>
      <c r="AX109" s="616"/>
      <c r="AY109" s="616"/>
      <c r="AZ109" s="616"/>
      <c r="BA109" s="616"/>
      <c r="BB109" s="616"/>
      <c r="BC109" s="619"/>
    </row>
    <row r="110" spans="1:55" s="546" customFormat="1" ht="29.1" hidden="1" customHeight="1">
      <c r="A110" s="1001"/>
      <c r="B110" s="1004"/>
      <c r="C110" s="540"/>
      <c r="D110" s="591"/>
      <c r="E110" s="576"/>
      <c r="F110" s="576"/>
      <c r="G110" s="621">
        <f t="shared" si="2"/>
        <v>0</v>
      </c>
      <c r="J110" s="542"/>
      <c r="K110" s="583"/>
      <c r="L110" s="610"/>
      <c r="M110" s="610"/>
      <c r="N110" s="610"/>
      <c r="O110" s="610"/>
      <c r="Q110" s="619"/>
      <c r="R110" s="626"/>
      <c r="S110" s="616"/>
      <c r="T110" s="616"/>
      <c r="U110" s="616"/>
      <c r="V110" s="616"/>
      <c r="W110" s="616"/>
      <c r="X110" s="616"/>
      <c r="Y110" s="616"/>
      <c r="Z110" s="616"/>
      <c r="AA110" s="616"/>
      <c r="AB110" s="616"/>
      <c r="AC110" s="616"/>
      <c r="AD110" s="616"/>
      <c r="AE110" s="616"/>
      <c r="AF110" s="616"/>
      <c r="AG110" s="616"/>
      <c r="AH110" s="616"/>
      <c r="AI110" s="616"/>
      <c r="AJ110" s="616"/>
      <c r="AK110" s="616"/>
      <c r="AL110" s="616"/>
      <c r="AM110" s="616"/>
      <c r="AN110" s="616"/>
      <c r="AO110" s="616"/>
      <c r="AP110" s="616"/>
      <c r="AQ110" s="616"/>
      <c r="AR110" s="616"/>
      <c r="AS110" s="616"/>
      <c r="AT110" s="616"/>
      <c r="AU110" s="616"/>
      <c r="AV110" s="616"/>
      <c r="AW110" s="616"/>
      <c r="AX110" s="616"/>
      <c r="AY110" s="616"/>
      <c r="AZ110" s="616"/>
      <c r="BA110" s="616"/>
      <c r="BB110" s="616"/>
      <c r="BC110" s="619"/>
    </row>
    <row r="111" spans="1:55" s="546" customFormat="1" ht="29.1" hidden="1" customHeight="1">
      <c r="A111" s="1001"/>
      <c r="B111" s="1004"/>
      <c r="D111" s="591"/>
      <c r="E111" s="576"/>
      <c r="F111" s="576"/>
      <c r="G111" s="621">
        <f t="shared" si="2"/>
        <v>0</v>
      </c>
      <c r="J111" s="542"/>
      <c r="K111" s="583"/>
      <c r="L111" s="610"/>
      <c r="M111" s="610"/>
      <c r="N111" s="610"/>
      <c r="O111" s="610"/>
      <c r="Q111" s="619"/>
      <c r="R111" s="62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616"/>
      <c r="AD111" s="616"/>
      <c r="AE111" s="616"/>
      <c r="AF111" s="616"/>
      <c r="AG111" s="616"/>
      <c r="AH111" s="616"/>
      <c r="AI111" s="616"/>
      <c r="AJ111" s="616"/>
      <c r="AK111" s="616"/>
      <c r="AL111" s="616"/>
      <c r="AM111" s="616"/>
      <c r="AN111" s="616"/>
      <c r="AO111" s="616"/>
      <c r="AP111" s="616"/>
      <c r="AQ111" s="616"/>
      <c r="AR111" s="616"/>
      <c r="AS111" s="616"/>
      <c r="AT111" s="616"/>
      <c r="AU111" s="616"/>
      <c r="AV111" s="616"/>
      <c r="AW111" s="616"/>
      <c r="AX111" s="616"/>
      <c r="AY111" s="616"/>
      <c r="AZ111" s="616"/>
      <c r="BA111" s="616"/>
      <c r="BB111" s="616"/>
      <c r="BC111" s="619"/>
    </row>
    <row r="112" spans="1:55" s="546" customFormat="1" ht="29.1" hidden="1" customHeight="1">
      <c r="A112" s="1001"/>
      <c r="B112" s="1004"/>
      <c r="C112" s="540"/>
      <c r="D112" s="591"/>
      <c r="E112" s="576"/>
      <c r="F112" s="576"/>
      <c r="G112" s="621">
        <f t="shared" si="2"/>
        <v>0</v>
      </c>
      <c r="J112" s="542"/>
      <c r="K112" s="583"/>
      <c r="L112" s="610"/>
      <c r="M112" s="610"/>
      <c r="N112" s="610"/>
      <c r="O112" s="610"/>
      <c r="Q112" s="619"/>
      <c r="R112" s="626"/>
      <c r="S112" s="616"/>
      <c r="T112" s="616"/>
      <c r="U112" s="616"/>
      <c r="V112" s="616"/>
      <c r="W112" s="616"/>
      <c r="X112" s="616"/>
      <c r="Y112" s="616"/>
      <c r="Z112" s="616"/>
      <c r="AA112" s="616"/>
      <c r="AB112" s="616"/>
      <c r="AC112" s="616"/>
      <c r="AD112" s="616"/>
      <c r="AE112" s="616"/>
      <c r="AF112" s="616"/>
      <c r="AG112" s="616"/>
      <c r="AH112" s="616"/>
      <c r="AI112" s="616"/>
      <c r="AJ112" s="616"/>
      <c r="AK112" s="616"/>
      <c r="AL112" s="616"/>
      <c r="AM112" s="616"/>
      <c r="AN112" s="616"/>
      <c r="AO112" s="616"/>
      <c r="AP112" s="616"/>
      <c r="AQ112" s="616"/>
      <c r="AR112" s="616"/>
      <c r="AS112" s="616"/>
      <c r="AT112" s="616"/>
      <c r="AU112" s="616"/>
      <c r="AV112" s="616"/>
      <c r="AW112" s="616"/>
      <c r="AX112" s="616"/>
      <c r="AY112" s="616"/>
      <c r="AZ112" s="616"/>
      <c r="BA112" s="616"/>
      <c r="BB112" s="616"/>
      <c r="BC112" s="619"/>
    </row>
    <row r="113" spans="1:55" s="546" customFormat="1" ht="29.1" hidden="1" customHeight="1">
      <c r="A113" s="1001"/>
      <c r="B113" s="1004"/>
      <c r="C113" s="612" t="s">
        <v>472</v>
      </c>
      <c r="D113" s="591"/>
      <c r="E113" s="576"/>
      <c r="F113" s="576"/>
      <c r="G113" s="611"/>
      <c r="J113" s="542"/>
      <c r="K113" s="583"/>
      <c r="L113" s="610"/>
      <c r="M113" s="610"/>
      <c r="N113" s="610"/>
      <c r="O113" s="610"/>
      <c r="Q113" s="619"/>
      <c r="R113" s="626"/>
      <c r="S113" s="616"/>
      <c r="T113" s="616"/>
      <c r="U113" s="616"/>
      <c r="V113" s="616"/>
      <c r="W113" s="616"/>
      <c r="X113" s="616"/>
      <c r="Y113" s="616"/>
      <c r="Z113" s="616"/>
      <c r="AA113" s="616"/>
      <c r="AB113" s="616"/>
      <c r="AC113" s="616"/>
      <c r="AD113" s="616"/>
      <c r="AE113" s="616"/>
      <c r="AF113" s="616"/>
      <c r="AG113" s="616"/>
      <c r="AH113" s="616"/>
      <c r="AI113" s="616"/>
      <c r="AJ113" s="616"/>
      <c r="AK113" s="616"/>
      <c r="AL113" s="616"/>
      <c r="AM113" s="616"/>
      <c r="AN113" s="616"/>
      <c r="AO113" s="616"/>
      <c r="AP113" s="616"/>
      <c r="AQ113" s="616"/>
      <c r="AR113" s="616"/>
      <c r="AS113" s="616"/>
      <c r="AT113" s="616"/>
      <c r="AU113" s="616"/>
      <c r="AV113" s="616"/>
      <c r="AW113" s="616"/>
      <c r="AX113" s="616"/>
      <c r="AY113" s="616"/>
      <c r="AZ113" s="616"/>
      <c r="BA113" s="616"/>
      <c r="BB113" s="616"/>
      <c r="BC113" s="619"/>
    </row>
    <row r="114" spans="1:55" s="546" customFormat="1" ht="29.1" customHeight="1">
      <c r="A114" s="1001"/>
      <c r="B114" s="1004"/>
      <c r="C114" s="607" t="s">
        <v>989</v>
      </c>
      <c r="D114" s="591">
        <v>537112</v>
      </c>
      <c r="E114" s="576"/>
      <c r="F114" s="576"/>
      <c r="G114" s="621">
        <f>H114*J114</f>
        <v>30000000</v>
      </c>
      <c r="H114" s="607">
        <v>1</v>
      </c>
      <c r="I114" s="607" t="s">
        <v>441</v>
      </c>
      <c r="J114" s="719">
        <v>30000000</v>
      </c>
      <c r="K114" s="583" t="s">
        <v>76</v>
      </c>
      <c r="L114" s="655">
        <v>41351</v>
      </c>
      <c r="M114" s="655">
        <v>41370</v>
      </c>
      <c r="N114" s="655">
        <v>41372</v>
      </c>
      <c r="O114" s="655">
        <v>41401</v>
      </c>
      <c r="Q114" s="619"/>
      <c r="R114" s="626"/>
      <c r="S114" s="616"/>
      <c r="T114" s="616"/>
      <c r="U114" s="616"/>
      <c r="V114" s="616"/>
      <c r="W114" s="616"/>
      <c r="X114" s="616"/>
      <c r="Y114" s="616"/>
      <c r="Z114" s="616"/>
      <c r="AA114" s="616"/>
      <c r="AB114" s="616"/>
      <c r="AC114" s="616"/>
      <c r="AD114" s="616"/>
      <c r="AE114" s="616"/>
      <c r="AF114" s="616"/>
      <c r="AG114" s="616"/>
      <c r="AH114" s="616"/>
      <c r="AI114" s="616"/>
      <c r="AJ114" s="616"/>
      <c r="AK114" s="616"/>
      <c r="AL114" s="616"/>
      <c r="AM114" s="616"/>
      <c r="AN114" s="616"/>
      <c r="AO114" s="616"/>
      <c r="AP114" s="616"/>
      <c r="AQ114" s="616"/>
      <c r="AR114" s="616"/>
      <c r="AS114" s="616"/>
      <c r="AT114" s="616"/>
      <c r="AU114" s="616"/>
      <c r="AV114" s="616"/>
      <c r="AW114" s="616"/>
      <c r="AX114" s="616"/>
      <c r="AY114" s="616"/>
      <c r="AZ114" s="616"/>
      <c r="BA114" s="616"/>
      <c r="BB114" s="616"/>
      <c r="BC114" s="619"/>
    </row>
    <row r="115" spans="1:55" s="546" customFormat="1" ht="29.1" customHeight="1">
      <c r="A115" s="1001"/>
      <c r="B115" s="1004"/>
      <c r="C115" s="607" t="s">
        <v>990</v>
      </c>
      <c r="D115" s="591">
        <v>537112</v>
      </c>
      <c r="E115" s="576"/>
      <c r="F115" s="576"/>
      <c r="G115" s="621">
        <f t="shared" ref="G115:G116" si="3">H115*J115</f>
        <v>30000000</v>
      </c>
      <c r="H115" s="607">
        <v>3</v>
      </c>
      <c r="I115" s="607" t="s">
        <v>394</v>
      </c>
      <c r="J115" s="719">
        <v>10000000</v>
      </c>
      <c r="K115" s="583" t="s">
        <v>76</v>
      </c>
      <c r="L115" s="655"/>
      <c r="M115" s="655"/>
      <c r="N115" s="655"/>
      <c r="O115" s="655"/>
      <c r="Q115" s="619"/>
      <c r="R115" s="626"/>
      <c r="S115" s="616"/>
      <c r="T115" s="616"/>
      <c r="U115" s="616"/>
      <c r="V115" s="616"/>
      <c r="W115" s="616"/>
      <c r="X115" s="616"/>
      <c r="Y115" s="616"/>
      <c r="Z115" s="616"/>
      <c r="AA115" s="616"/>
      <c r="AB115" s="616"/>
      <c r="AC115" s="616"/>
      <c r="AD115" s="616"/>
      <c r="AE115" s="616"/>
      <c r="AF115" s="616"/>
      <c r="AG115" s="616"/>
      <c r="AH115" s="616"/>
      <c r="AI115" s="616"/>
      <c r="AJ115" s="616"/>
      <c r="AK115" s="616"/>
      <c r="AL115" s="616"/>
      <c r="AM115" s="616"/>
      <c r="AN115" s="616"/>
      <c r="AO115" s="616"/>
      <c r="AP115" s="616"/>
      <c r="AQ115" s="616"/>
      <c r="AR115" s="616"/>
      <c r="AS115" s="616"/>
      <c r="AT115" s="616"/>
      <c r="AU115" s="616"/>
      <c r="AV115" s="616"/>
      <c r="AW115" s="616"/>
      <c r="AX115" s="616"/>
      <c r="AY115" s="616"/>
      <c r="AZ115" s="616"/>
      <c r="BA115" s="616"/>
      <c r="BB115" s="616"/>
      <c r="BC115" s="619"/>
    </row>
    <row r="116" spans="1:55" s="546" customFormat="1" ht="29.25" customHeight="1">
      <c r="A116" s="1002"/>
      <c r="B116" s="1005"/>
      <c r="C116" s="607" t="s">
        <v>991</v>
      </c>
      <c r="D116" s="591">
        <v>537112</v>
      </c>
      <c r="E116" s="576"/>
      <c r="F116" s="576"/>
      <c r="G116" s="621">
        <f t="shared" si="3"/>
        <v>65000000</v>
      </c>
      <c r="H116" s="607">
        <v>4</v>
      </c>
      <c r="I116" s="607" t="s">
        <v>394</v>
      </c>
      <c r="J116" s="719">
        <v>16250000</v>
      </c>
      <c r="K116" s="583" t="s">
        <v>76</v>
      </c>
      <c r="L116" s="655"/>
      <c r="M116" s="655"/>
      <c r="N116" s="655"/>
      <c r="O116" s="655"/>
      <c r="Q116" s="619"/>
      <c r="R116" s="626"/>
      <c r="S116" s="616"/>
      <c r="T116" s="616"/>
      <c r="U116" s="616"/>
      <c r="V116" s="616"/>
      <c r="W116" s="616"/>
      <c r="X116" s="616"/>
      <c r="Y116" s="616"/>
      <c r="Z116" s="616"/>
      <c r="AA116" s="616"/>
      <c r="AB116" s="616"/>
      <c r="AC116" s="616"/>
      <c r="AD116" s="616"/>
      <c r="AE116" s="616"/>
      <c r="AF116" s="616"/>
      <c r="AG116" s="616"/>
      <c r="AH116" s="616"/>
      <c r="AI116" s="616"/>
      <c r="AJ116" s="616"/>
      <c r="AK116" s="616"/>
      <c r="AL116" s="616"/>
      <c r="AM116" s="616"/>
      <c r="AN116" s="616"/>
      <c r="AO116" s="616"/>
      <c r="AP116" s="616"/>
      <c r="AQ116" s="616"/>
      <c r="AR116" s="616"/>
      <c r="AS116" s="616"/>
      <c r="AT116" s="616"/>
      <c r="AU116" s="616"/>
      <c r="AV116" s="616"/>
      <c r="AW116" s="616"/>
      <c r="AX116" s="616"/>
      <c r="AY116" s="616"/>
      <c r="AZ116" s="616"/>
      <c r="BA116" s="616"/>
      <c r="BB116" s="616"/>
      <c r="BC116" s="619"/>
    </row>
    <row r="117" spans="1:55" s="674" customFormat="1">
      <c r="A117" s="673">
        <v>4</v>
      </c>
      <c r="B117" s="1024" t="s">
        <v>900</v>
      </c>
      <c r="C117" s="1025"/>
      <c r="D117" s="1025"/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5"/>
      <c r="O117" s="1025"/>
      <c r="P117" s="1026"/>
      <c r="Q117" s="677"/>
      <c r="R117" s="678"/>
      <c r="S117" s="676"/>
      <c r="T117" s="676"/>
      <c r="U117" s="676"/>
      <c r="V117" s="676"/>
      <c r="W117" s="676"/>
      <c r="X117" s="676"/>
      <c r="Y117" s="676"/>
      <c r="Z117" s="676"/>
      <c r="AA117" s="676"/>
      <c r="AB117" s="676"/>
      <c r="AC117" s="676"/>
      <c r="AD117" s="676"/>
      <c r="AE117" s="676"/>
      <c r="AF117" s="676"/>
      <c r="AG117" s="676"/>
      <c r="AH117" s="676"/>
      <c r="AI117" s="676"/>
      <c r="AJ117" s="676"/>
      <c r="AK117" s="676"/>
      <c r="AL117" s="676"/>
      <c r="AM117" s="676"/>
      <c r="AN117" s="676"/>
      <c r="AO117" s="676"/>
      <c r="AP117" s="676"/>
      <c r="AQ117" s="676"/>
      <c r="AR117" s="676"/>
      <c r="AS117" s="676"/>
      <c r="AT117" s="676"/>
      <c r="AU117" s="676"/>
      <c r="AV117" s="676"/>
      <c r="AW117" s="676"/>
      <c r="AX117" s="676"/>
      <c r="AY117" s="676"/>
      <c r="AZ117" s="676"/>
      <c r="BA117" s="676"/>
      <c r="BB117" s="676"/>
      <c r="BC117" s="677"/>
    </row>
    <row r="118" spans="1:55" s="546" customFormat="1" ht="29.1" hidden="1" customHeight="1">
      <c r="A118" s="583"/>
      <c r="B118" s="628"/>
      <c r="D118" s="591"/>
      <c r="E118" s="576"/>
      <c r="F118" s="576"/>
      <c r="G118" s="611"/>
      <c r="J118" s="542"/>
      <c r="K118" s="583"/>
      <c r="L118" s="610"/>
      <c r="M118" s="610"/>
      <c r="N118" s="610"/>
      <c r="O118" s="610"/>
      <c r="Q118" s="619"/>
      <c r="R118" s="626"/>
      <c r="S118" s="616"/>
      <c r="T118" s="616"/>
      <c r="U118" s="616"/>
      <c r="V118" s="616"/>
      <c r="W118" s="616"/>
      <c r="X118" s="616"/>
      <c r="Y118" s="616"/>
      <c r="Z118" s="616"/>
      <c r="AA118" s="616"/>
      <c r="AB118" s="616"/>
      <c r="AC118" s="616"/>
      <c r="AD118" s="616"/>
      <c r="AE118" s="616"/>
      <c r="AF118" s="616"/>
      <c r="AG118" s="616"/>
      <c r="AH118" s="616"/>
      <c r="AI118" s="616"/>
      <c r="AJ118" s="616"/>
      <c r="AK118" s="616"/>
      <c r="AL118" s="616"/>
      <c r="AM118" s="616"/>
      <c r="AN118" s="616"/>
      <c r="AO118" s="616"/>
      <c r="AP118" s="616"/>
      <c r="AQ118" s="616"/>
      <c r="AR118" s="616"/>
      <c r="AS118" s="616"/>
      <c r="AT118" s="616"/>
      <c r="AU118" s="616"/>
      <c r="AV118" s="616"/>
      <c r="AW118" s="616"/>
      <c r="AX118" s="616"/>
      <c r="AY118" s="616"/>
      <c r="AZ118" s="616"/>
      <c r="BA118" s="616"/>
      <c r="BB118" s="616"/>
      <c r="BC118" s="619"/>
    </row>
    <row r="119" spans="1:55" s="546" customFormat="1" ht="29.1" hidden="1" customHeight="1">
      <c r="A119" s="583"/>
      <c r="B119" s="628"/>
      <c r="D119" s="591"/>
      <c r="E119" s="576"/>
      <c r="F119" s="576"/>
      <c r="G119" s="611"/>
      <c r="J119" s="542"/>
      <c r="K119" s="583"/>
      <c r="L119" s="610"/>
      <c r="M119" s="610"/>
      <c r="N119" s="610"/>
      <c r="O119" s="610"/>
      <c r="Q119" s="619"/>
      <c r="R119" s="626"/>
      <c r="S119" s="616"/>
      <c r="T119" s="616"/>
      <c r="U119" s="616"/>
      <c r="V119" s="616"/>
      <c r="W119" s="616"/>
      <c r="X119" s="616"/>
      <c r="Y119" s="616"/>
      <c r="Z119" s="616"/>
      <c r="AA119" s="616"/>
      <c r="AB119" s="616"/>
      <c r="AC119" s="616"/>
      <c r="AD119" s="616"/>
      <c r="AE119" s="616"/>
      <c r="AF119" s="616"/>
      <c r="AG119" s="616"/>
      <c r="AH119" s="616"/>
      <c r="AI119" s="616"/>
      <c r="AJ119" s="616"/>
      <c r="AK119" s="616"/>
      <c r="AL119" s="616"/>
      <c r="AM119" s="616"/>
      <c r="AN119" s="616"/>
      <c r="AO119" s="616"/>
      <c r="AP119" s="616"/>
      <c r="AQ119" s="616"/>
      <c r="AR119" s="616"/>
      <c r="AS119" s="616"/>
      <c r="AT119" s="616"/>
      <c r="AU119" s="616"/>
      <c r="AV119" s="616"/>
      <c r="AW119" s="616"/>
      <c r="AX119" s="616"/>
      <c r="AY119" s="616"/>
      <c r="AZ119" s="616"/>
      <c r="BA119" s="616"/>
      <c r="BB119" s="616"/>
      <c r="BC119" s="619"/>
    </row>
    <row r="120" spans="1:55" s="546" customFormat="1" ht="29.1" hidden="1" customHeight="1">
      <c r="A120" s="583"/>
      <c r="B120" s="628"/>
      <c r="C120" s="540"/>
      <c r="D120" s="591"/>
      <c r="E120" s="576"/>
      <c r="F120" s="576"/>
      <c r="G120" s="611"/>
      <c r="J120" s="542"/>
      <c r="K120" s="583"/>
      <c r="L120" s="610"/>
      <c r="M120" s="610"/>
      <c r="N120" s="610"/>
      <c r="O120" s="610"/>
      <c r="Q120" s="619"/>
      <c r="R120" s="626"/>
      <c r="S120" s="616"/>
      <c r="T120" s="616"/>
      <c r="U120" s="616"/>
      <c r="V120" s="616"/>
      <c r="W120" s="616"/>
      <c r="X120" s="616"/>
      <c r="Y120" s="616"/>
      <c r="Z120" s="616"/>
      <c r="AA120" s="616"/>
      <c r="AB120" s="616"/>
      <c r="AC120" s="616"/>
      <c r="AD120" s="616"/>
      <c r="AE120" s="616"/>
      <c r="AF120" s="616"/>
      <c r="AG120" s="616"/>
      <c r="AH120" s="616"/>
      <c r="AI120" s="616"/>
      <c r="AJ120" s="616"/>
      <c r="AK120" s="616"/>
      <c r="AL120" s="616"/>
      <c r="AM120" s="616"/>
      <c r="AN120" s="616"/>
      <c r="AO120" s="616"/>
      <c r="AP120" s="616"/>
      <c r="AQ120" s="616"/>
      <c r="AR120" s="616"/>
      <c r="AS120" s="616"/>
      <c r="AT120" s="616"/>
      <c r="AU120" s="616"/>
      <c r="AV120" s="616"/>
      <c r="AW120" s="616"/>
      <c r="AX120" s="616"/>
      <c r="AY120" s="616"/>
      <c r="AZ120" s="616"/>
      <c r="BA120" s="616"/>
      <c r="BB120" s="616"/>
      <c r="BC120" s="619"/>
    </row>
    <row r="121" spans="1:55" s="546" customFormat="1" ht="29.1" hidden="1" customHeight="1">
      <c r="A121" s="583"/>
      <c r="B121" s="628"/>
      <c r="C121" s="540"/>
      <c r="D121" s="591"/>
      <c r="E121" s="576"/>
      <c r="F121" s="576"/>
      <c r="G121" s="611"/>
      <c r="J121" s="542"/>
      <c r="K121" s="583"/>
      <c r="L121" s="610"/>
      <c r="M121" s="610"/>
      <c r="N121" s="610"/>
      <c r="O121" s="610"/>
      <c r="Q121" s="619"/>
      <c r="R121" s="626"/>
      <c r="S121" s="616"/>
      <c r="T121" s="616"/>
      <c r="U121" s="616"/>
      <c r="V121" s="616"/>
      <c r="W121" s="616"/>
      <c r="X121" s="616"/>
      <c r="Y121" s="616"/>
      <c r="Z121" s="616"/>
      <c r="AA121" s="616"/>
      <c r="AB121" s="616"/>
      <c r="AC121" s="616"/>
      <c r="AD121" s="616"/>
      <c r="AE121" s="616"/>
      <c r="AF121" s="616"/>
      <c r="AG121" s="616"/>
      <c r="AH121" s="616"/>
      <c r="AI121" s="616"/>
      <c r="AJ121" s="616"/>
      <c r="AK121" s="616"/>
      <c r="AL121" s="616"/>
      <c r="AM121" s="616"/>
      <c r="AN121" s="616"/>
      <c r="AO121" s="616"/>
      <c r="AP121" s="616"/>
      <c r="AQ121" s="616"/>
      <c r="AR121" s="616"/>
      <c r="AS121" s="616"/>
      <c r="AT121" s="616"/>
      <c r="AU121" s="616"/>
      <c r="AV121" s="616"/>
      <c r="AW121" s="616"/>
      <c r="AX121" s="616"/>
      <c r="AY121" s="616"/>
      <c r="AZ121" s="616"/>
      <c r="BA121" s="616"/>
      <c r="BB121" s="616"/>
      <c r="BC121" s="619"/>
    </row>
    <row r="122" spans="1:55" s="546" customFormat="1" ht="29.1" hidden="1" customHeight="1">
      <c r="A122" s="583"/>
      <c r="B122" s="628"/>
      <c r="D122" s="591"/>
      <c r="E122" s="576"/>
      <c r="F122" s="576"/>
      <c r="G122" s="611"/>
      <c r="J122" s="542"/>
      <c r="K122" s="583"/>
      <c r="L122" s="610"/>
      <c r="M122" s="610"/>
      <c r="N122" s="610"/>
      <c r="O122" s="610"/>
      <c r="Q122" s="619"/>
      <c r="R122" s="626"/>
      <c r="S122" s="616"/>
      <c r="T122" s="616"/>
      <c r="U122" s="616"/>
      <c r="V122" s="616"/>
      <c r="W122" s="616"/>
      <c r="X122" s="616"/>
      <c r="Y122" s="616"/>
      <c r="Z122" s="616"/>
      <c r="AA122" s="616"/>
      <c r="AB122" s="616"/>
      <c r="AC122" s="616"/>
      <c r="AD122" s="616"/>
      <c r="AE122" s="616"/>
      <c r="AF122" s="616"/>
      <c r="AG122" s="616"/>
      <c r="AH122" s="616"/>
      <c r="AI122" s="616"/>
      <c r="AJ122" s="616"/>
      <c r="AK122" s="616"/>
      <c r="AL122" s="616"/>
      <c r="AM122" s="616"/>
      <c r="AN122" s="616"/>
      <c r="AO122" s="616"/>
      <c r="AP122" s="616"/>
      <c r="AQ122" s="616"/>
      <c r="AR122" s="616"/>
      <c r="AS122" s="616"/>
      <c r="AT122" s="616"/>
      <c r="AU122" s="616"/>
      <c r="AV122" s="616"/>
      <c r="AW122" s="616"/>
      <c r="AX122" s="616"/>
      <c r="AY122" s="616"/>
      <c r="AZ122" s="616"/>
      <c r="BA122" s="616"/>
      <c r="BB122" s="616"/>
      <c r="BC122" s="619"/>
    </row>
    <row r="123" spans="1:55" s="546" customFormat="1" ht="29.1" hidden="1" customHeight="1">
      <c r="A123" s="583"/>
      <c r="B123" s="628"/>
      <c r="C123" s="540"/>
      <c r="D123" s="591"/>
      <c r="E123" s="576"/>
      <c r="F123" s="576"/>
      <c r="G123" s="611"/>
      <c r="J123" s="542"/>
      <c r="K123" s="583"/>
      <c r="L123" s="610"/>
      <c r="M123" s="610"/>
      <c r="N123" s="610"/>
      <c r="O123" s="610"/>
      <c r="Q123" s="619"/>
      <c r="R123" s="626"/>
      <c r="S123" s="616"/>
      <c r="T123" s="616"/>
      <c r="U123" s="616"/>
      <c r="V123" s="616"/>
      <c r="W123" s="616"/>
      <c r="X123" s="616"/>
      <c r="Y123" s="616"/>
      <c r="Z123" s="616"/>
      <c r="AA123" s="616"/>
      <c r="AB123" s="616"/>
      <c r="AC123" s="616"/>
      <c r="AD123" s="616"/>
      <c r="AE123" s="616"/>
      <c r="AF123" s="616"/>
      <c r="AG123" s="616"/>
      <c r="AH123" s="616"/>
      <c r="AI123" s="616"/>
      <c r="AJ123" s="616"/>
      <c r="AK123" s="616"/>
      <c r="AL123" s="616"/>
      <c r="AM123" s="616"/>
      <c r="AN123" s="616"/>
      <c r="AO123" s="616"/>
      <c r="AP123" s="616"/>
      <c r="AQ123" s="616"/>
      <c r="AR123" s="616"/>
      <c r="AS123" s="616"/>
      <c r="AT123" s="616"/>
      <c r="AU123" s="616"/>
      <c r="AV123" s="616"/>
      <c r="AW123" s="616"/>
      <c r="AX123" s="616"/>
      <c r="AY123" s="616"/>
      <c r="AZ123" s="616"/>
      <c r="BA123" s="616"/>
      <c r="BB123" s="616"/>
      <c r="BC123" s="619"/>
    </row>
    <row r="124" spans="1:55" s="546" customFormat="1" ht="29.1" hidden="1" customHeight="1">
      <c r="A124" s="583"/>
      <c r="B124" s="628"/>
      <c r="D124" s="591"/>
      <c r="E124" s="576"/>
      <c r="F124" s="576"/>
      <c r="G124" s="611"/>
      <c r="J124" s="542"/>
      <c r="K124" s="583"/>
      <c r="L124" s="610"/>
      <c r="M124" s="610"/>
      <c r="N124" s="610"/>
      <c r="O124" s="610"/>
      <c r="Q124" s="619"/>
      <c r="R124" s="626"/>
      <c r="S124" s="616"/>
      <c r="T124" s="616"/>
      <c r="U124" s="616"/>
      <c r="V124" s="616"/>
      <c r="W124" s="616"/>
      <c r="X124" s="616"/>
      <c r="Y124" s="616"/>
      <c r="Z124" s="616"/>
      <c r="AA124" s="616"/>
      <c r="AB124" s="616"/>
      <c r="AC124" s="616"/>
      <c r="AD124" s="616"/>
      <c r="AE124" s="616"/>
      <c r="AF124" s="616"/>
      <c r="AG124" s="616"/>
      <c r="AH124" s="616"/>
      <c r="AI124" s="616"/>
      <c r="AJ124" s="616"/>
      <c r="AK124" s="616"/>
      <c r="AL124" s="616"/>
      <c r="AM124" s="616"/>
      <c r="AN124" s="616"/>
      <c r="AO124" s="616"/>
      <c r="AP124" s="616"/>
      <c r="AQ124" s="616"/>
      <c r="AR124" s="616"/>
      <c r="AS124" s="616"/>
      <c r="AT124" s="616"/>
      <c r="AU124" s="616"/>
      <c r="AV124" s="616"/>
      <c r="AW124" s="616"/>
      <c r="AX124" s="616"/>
      <c r="AY124" s="616"/>
      <c r="AZ124" s="616"/>
      <c r="BA124" s="616"/>
      <c r="BB124" s="616"/>
      <c r="BC124" s="619"/>
    </row>
    <row r="125" spans="1:55" s="546" customFormat="1" ht="29.1" hidden="1" customHeight="1">
      <c r="A125" s="583"/>
      <c r="B125" s="628"/>
      <c r="C125" s="540"/>
      <c r="D125" s="591"/>
      <c r="E125" s="576"/>
      <c r="F125" s="576"/>
      <c r="G125" s="611"/>
      <c r="J125" s="542"/>
      <c r="K125" s="583"/>
      <c r="L125" s="610"/>
      <c r="M125" s="610"/>
      <c r="N125" s="610"/>
      <c r="O125" s="610"/>
      <c r="Q125" s="619"/>
      <c r="R125" s="626"/>
      <c r="S125" s="616"/>
      <c r="T125" s="616"/>
      <c r="U125" s="616"/>
      <c r="V125" s="616"/>
      <c r="W125" s="616"/>
      <c r="X125" s="616"/>
      <c r="Y125" s="616"/>
      <c r="Z125" s="616"/>
      <c r="AA125" s="616"/>
      <c r="AB125" s="616"/>
      <c r="AC125" s="616"/>
      <c r="AD125" s="616"/>
      <c r="AE125" s="616"/>
      <c r="AF125" s="616"/>
      <c r="AG125" s="616"/>
      <c r="AH125" s="616"/>
      <c r="AI125" s="616"/>
      <c r="AJ125" s="616"/>
      <c r="AK125" s="616"/>
      <c r="AL125" s="616"/>
      <c r="AM125" s="616"/>
      <c r="AN125" s="616"/>
      <c r="AO125" s="616"/>
      <c r="AP125" s="616"/>
      <c r="AQ125" s="616"/>
      <c r="AR125" s="616"/>
      <c r="AS125" s="616"/>
      <c r="AT125" s="616"/>
      <c r="AU125" s="616"/>
      <c r="AV125" s="616"/>
      <c r="AW125" s="616"/>
      <c r="AX125" s="616"/>
      <c r="AY125" s="616"/>
      <c r="AZ125" s="616"/>
      <c r="BA125" s="616"/>
      <c r="BB125" s="616"/>
      <c r="BC125" s="619"/>
    </row>
    <row r="126" spans="1:55" s="546" customFormat="1" ht="29.1" hidden="1" customHeight="1">
      <c r="A126" s="583"/>
      <c r="B126" s="628"/>
      <c r="D126" s="591"/>
      <c r="E126" s="576"/>
      <c r="F126" s="576"/>
      <c r="G126" s="611"/>
      <c r="J126" s="542"/>
      <c r="K126" s="583"/>
      <c r="L126" s="610"/>
      <c r="M126" s="610"/>
      <c r="N126" s="610"/>
      <c r="O126" s="610"/>
      <c r="Q126" s="619"/>
      <c r="R126" s="626"/>
      <c r="S126" s="616"/>
      <c r="T126" s="616"/>
      <c r="U126" s="616"/>
      <c r="V126" s="616"/>
      <c r="W126" s="616"/>
      <c r="X126" s="616"/>
      <c r="Y126" s="616"/>
      <c r="Z126" s="616"/>
      <c r="AA126" s="616"/>
      <c r="AB126" s="616"/>
      <c r="AC126" s="616"/>
      <c r="AD126" s="616"/>
      <c r="AE126" s="616"/>
      <c r="AF126" s="616"/>
      <c r="AG126" s="616"/>
      <c r="AH126" s="616"/>
      <c r="AI126" s="616"/>
      <c r="AJ126" s="616"/>
      <c r="AK126" s="616"/>
      <c r="AL126" s="616"/>
      <c r="AM126" s="616"/>
      <c r="AN126" s="616"/>
      <c r="AO126" s="616"/>
      <c r="AP126" s="616"/>
      <c r="AQ126" s="616"/>
      <c r="AR126" s="616"/>
      <c r="AS126" s="616"/>
      <c r="AT126" s="616"/>
      <c r="AU126" s="616"/>
      <c r="AV126" s="616"/>
      <c r="AW126" s="616"/>
      <c r="AX126" s="616"/>
      <c r="AY126" s="616"/>
      <c r="AZ126" s="616"/>
      <c r="BA126" s="616"/>
      <c r="BB126" s="616"/>
      <c r="BC126" s="619"/>
    </row>
    <row r="127" spans="1:55" s="546" customFormat="1" ht="29.1" hidden="1" customHeight="1">
      <c r="A127" s="583"/>
      <c r="B127" s="628"/>
      <c r="C127" s="540"/>
      <c r="D127" s="591"/>
      <c r="E127" s="576"/>
      <c r="F127" s="576"/>
      <c r="G127" s="611"/>
      <c r="J127" s="542"/>
      <c r="K127" s="583"/>
      <c r="L127" s="610"/>
      <c r="M127" s="610"/>
      <c r="N127" s="610"/>
      <c r="O127" s="610"/>
      <c r="Q127" s="619"/>
      <c r="R127" s="626"/>
      <c r="S127" s="616"/>
      <c r="T127" s="616"/>
      <c r="U127" s="616"/>
      <c r="V127" s="616"/>
      <c r="W127" s="616"/>
      <c r="X127" s="616"/>
      <c r="Y127" s="616"/>
      <c r="Z127" s="616"/>
      <c r="AA127" s="616"/>
      <c r="AB127" s="616"/>
      <c r="AC127" s="616"/>
      <c r="AD127" s="616"/>
      <c r="AE127" s="616"/>
      <c r="AF127" s="616"/>
      <c r="AG127" s="616"/>
      <c r="AH127" s="616"/>
      <c r="AI127" s="616"/>
      <c r="AJ127" s="616"/>
      <c r="AK127" s="616"/>
      <c r="AL127" s="616"/>
      <c r="AM127" s="616"/>
      <c r="AN127" s="616"/>
      <c r="AO127" s="616"/>
      <c r="AP127" s="616"/>
      <c r="AQ127" s="616"/>
      <c r="AR127" s="616"/>
      <c r="AS127" s="616"/>
      <c r="AT127" s="616"/>
      <c r="AU127" s="616"/>
      <c r="AV127" s="616"/>
      <c r="AW127" s="616"/>
      <c r="AX127" s="616"/>
      <c r="AY127" s="616"/>
      <c r="AZ127" s="616"/>
      <c r="BA127" s="616"/>
      <c r="BB127" s="616"/>
      <c r="BC127" s="619"/>
    </row>
    <row r="128" spans="1:55" s="546" customFormat="1" ht="29.1" hidden="1" customHeight="1">
      <c r="A128" s="583"/>
      <c r="B128" s="628"/>
      <c r="D128" s="591"/>
      <c r="E128" s="576"/>
      <c r="F128" s="576"/>
      <c r="G128" s="611"/>
      <c r="J128" s="542"/>
      <c r="K128" s="583"/>
      <c r="L128" s="610"/>
      <c r="M128" s="610"/>
      <c r="N128" s="610"/>
      <c r="O128" s="610"/>
      <c r="Q128" s="619"/>
      <c r="R128" s="626"/>
      <c r="S128" s="616"/>
      <c r="T128" s="616"/>
      <c r="U128" s="616"/>
      <c r="V128" s="616"/>
      <c r="W128" s="616"/>
      <c r="X128" s="616"/>
      <c r="Y128" s="616"/>
      <c r="Z128" s="616"/>
      <c r="AA128" s="616"/>
      <c r="AB128" s="616"/>
      <c r="AC128" s="616"/>
      <c r="AD128" s="616"/>
      <c r="AE128" s="616"/>
      <c r="AF128" s="616"/>
      <c r="AG128" s="616"/>
      <c r="AH128" s="616"/>
      <c r="AI128" s="616"/>
      <c r="AJ128" s="616"/>
      <c r="AK128" s="616"/>
      <c r="AL128" s="616"/>
      <c r="AM128" s="616"/>
      <c r="AN128" s="616"/>
      <c r="AO128" s="616"/>
      <c r="AP128" s="616"/>
      <c r="AQ128" s="616"/>
      <c r="AR128" s="616"/>
      <c r="AS128" s="616"/>
      <c r="AT128" s="616"/>
      <c r="AU128" s="616"/>
      <c r="AV128" s="616"/>
      <c r="AW128" s="616"/>
      <c r="AX128" s="616"/>
      <c r="AY128" s="616"/>
      <c r="AZ128" s="616"/>
      <c r="BA128" s="616"/>
      <c r="BB128" s="616"/>
      <c r="BC128" s="619"/>
    </row>
    <row r="129" spans="1:55" s="546" customFormat="1" ht="29.1" hidden="1" customHeight="1">
      <c r="A129" s="583"/>
      <c r="B129" s="628"/>
      <c r="D129" s="591"/>
      <c r="E129" s="576"/>
      <c r="F129" s="576"/>
      <c r="G129" s="611"/>
      <c r="J129" s="542"/>
      <c r="K129" s="583"/>
      <c r="L129" s="610"/>
      <c r="M129" s="610"/>
      <c r="N129" s="610"/>
      <c r="O129" s="610"/>
      <c r="Q129" s="619"/>
      <c r="R129" s="626"/>
      <c r="S129" s="616"/>
      <c r="T129" s="616"/>
      <c r="U129" s="616"/>
      <c r="V129" s="616"/>
      <c r="W129" s="616"/>
      <c r="X129" s="616"/>
      <c r="Y129" s="616"/>
      <c r="Z129" s="616"/>
      <c r="AA129" s="616"/>
      <c r="AB129" s="616"/>
      <c r="AC129" s="616"/>
      <c r="AD129" s="616"/>
      <c r="AE129" s="616"/>
      <c r="AF129" s="616"/>
      <c r="AG129" s="616"/>
      <c r="AH129" s="616"/>
      <c r="AI129" s="616"/>
      <c r="AJ129" s="616"/>
      <c r="AK129" s="616"/>
      <c r="AL129" s="616"/>
      <c r="AM129" s="616"/>
      <c r="AN129" s="616"/>
      <c r="AO129" s="616"/>
      <c r="AP129" s="616"/>
      <c r="AQ129" s="616"/>
      <c r="AR129" s="616"/>
      <c r="AS129" s="616"/>
      <c r="AT129" s="616"/>
      <c r="AU129" s="616"/>
      <c r="AV129" s="616"/>
      <c r="AW129" s="616"/>
      <c r="AX129" s="616"/>
      <c r="AY129" s="616"/>
      <c r="AZ129" s="616"/>
      <c r="BA129" s="616"/>
      <c r="BB129" s="616"/>
      <c r="BC129" s="619"/>
    </row>
    <row r="130" spans="1:55" s="546" customFormat="1" ht="29.1" hidden="1" customHeight="1">
      <c r="A130" s="583"/>
      <c r="B130" s="628"/>
      <c r="C130" s="540"/>
      <c r="D130" s="591"/>
      <c r="E130" s="576"/>
      <c r="F130" s="576"/>
      <c r="G130" s="611"/>
      <c r="J130" s="542"/>
      <c r="K130" s="583"/>
      <c r="L130" s="610"/>
      <c r="M130" s="610"/>
      <c r="N130" s="610"/>
      <c r="O130" s="610"/>
      <c r="Q130" s="619"/>
      <c r="R130" s="626"/>
      <c r="S130" s="616"/>
      <c r="T130" s="616"/>
      <c r="U130" s="616"/>
      <c r="V130" s="616"/>
      <c r="W130" s="616"/>
      <c r="X130" s="616"/>
      <c r="Y130" s="616"/>
      <c r="Z130" s="616"/>
      <c r="AA130" s="616"/>
      <c r="AB130" s="616"/>
      <c r="AC130" s="616"/>
      <c r="AD130" s="616"/>
      <c r="AE130" s="616"/>
      <c r="AF130" s="616"/>
      <c r="AG130" s="616"/>
      <c r="AH130" s="616"/>
      <c r="AI130" s="616"/>
      <c r="AJ130" s="616"/>
      <c r="AK130" s="616"/>
      <c r="AL130" s="616"/>
      <c r="AM130" s="616"/>
      <c r="AN130" s="616"/>
      <c r="AO130" s="616"/>
      <c r="AP130" s="616"/>
      <c r="AQ130" s="616"/>
      <c r="AR130" s="616"/>
      <c r="AS130" s="616"/>
      <c r="AT130" s="616"/>
      <c r="AU130" s="616"/>
      <c r="AV130" s="616"/>
      <c r="AW130" s="616"/>
      <c r="AX130" s="616"/>
      <c r="AY130" s="616"/>
      <c r="AZ130" s="616"/>
      <c r="BA130" s="616"/>
      <c r="BB130" s="616"/>
      <c r="BC130" s="619"/>
    </row>
    <row r="131" spans="1:55" s="546" customFormat="1" ht="29.1" hidden="1" customHeight="1">
      <c r="A131" s="583"/>
      <c r="B131" s="628"/>
      <c r="D131" s="591"/>
      <c r="E131" s="576"/>
      <c r="F131" s="576"/>
      <c r="G131" s="611"/>
      <c r="J131" s="542"/>
      <c r="K131" s="583"/>
      <c r="L131" s="610"/>
      <c r="M131" s="610"/>
      <c r="N131" s="610"/>
      <c r="O131" s="610"/>
      <c r="Q131" s="619"/>
      <c r="R131" s="626"/>
      <c r="S131" s="616"/>
      <c r="T131" s="616"/>
      <c r="U131" s="616"/>
      <c r="V131" s="616"/>
      <c r="W131" s="616"/>
      <c r="X131" s="616"/>
      <c r="Y131" s="616"/>
      <c r="Z131" s="616"/>
      <c r="AA131" s="616"/>
      <c r="AB131" s="616"/>
      <c r="AC131" s="616"/>
      <c r="AD131" s="616"/>
      <c r="AE131" s="616"/>
      <c r="AF131" s="616"/>
      <c r="AG131" s="616"/>
      <c r="AH131" s="616"/>
      <c r="AI131" s="616"/>
      <c r="AJ131" s="616"/>
      <c r="AK131" s="616"/>
      <c r="AL131" s="616"/>
      <c r="AM131" s="616"/>
      <c r="AN131" s="616"/>
      <c r="AO131" s="616"/>
      <c r="AP131" s="616"/>
      <c r="AQ131" s="616"/>
      <c r="AR131" s="616"/>
      <c r="AS131" s="616"/>
      <c r="AT131" s="616"/>
      <c r="AU131" s="616"/>
      <c r="AV131" s="616"/>
      <c r="AW131" s="616"/>
      <c r="AX131" s="616"/>
      <c r="AY131" s="616"/>
      <c r="AZ131" s="616"/>
      <c r="BA131" s="616"/>
      <c r="BB131" s="616"/>
      <c r="BC131" s="619"/>
    </row>
    <row r="132" spans="1:55" s="546" customFormat="1" ht="29.1" hidden="1" customHeight="1">
      <c r="A132" s="583"/>
      <c r="B132" s="628"/>
      <c r="C132" s="540"/>
      <c r="D132" s="591"/>
      <c r="E132" s="576"/>
      <c r="F132" s="576"/>
      <c r="G132" s="611"/>
      <c r="J132" s="542"/>
      <c r="K132" s="583"/>
      <c r="L132" s="610"/>
      <c r="M132" s="610"/>
      <c r="N132" s="610"/>
      <c r="O132" s="610"/>
      <c r="Q132" s="619"/>
      <c r="R132" s="626"/>
      <c r="S132" s="616"/>
      <c r="T132" s="616"/>
      <c r="U132" s="616"/>
      <c r="V132" s="616"/>
      <c r="W132" s="616"/>
      <c r="X132" s="616"/>
      <c r="Y132" s="616"/>
      <c r="Z132" s="616"/>
      <c r="AA132" s="616"/>
      <c r="AB132" s="616"/>
      <c r="AC132" s="616"/>
      <c r="AD132" s="616"/>
      <c r="AE132" s="616"/>
      <c r="AF132" s="616"/>
      <c r="AG132" s="616"/>
      <c r="AH132" s="616"/>
      <c r="AI132" s="616"/>
      <c r="AJ132" s="616"/>
      <c r="AK132" s="616"/>
      <c r="AL132" s="616"/>
      <c r="AM132" s="616"/>
      <c r="AN132" s="616"/>
      <c r="AO132" s="616"/>
      <c r="AP132" s="616"/>
      <c r="AQ132" s="616"/>
      <c r="AR132" s="616"/>
      <c r="AS132" s="616"/>
      <c r="AT132" s="616"/>
      <c r="AU132" s="616"/>
      <c r="AV132" s="616"/>
      <c r="AW132" s="616"/>
      <c r="AX132" s="616"/>
      <c r="AY132" s="616"/>
      <c r="AZ132" s="616"/>
      <c r="BA132" s="616"/>
      <c r="BB132" s="616"/>
      <c r="BC132" s="619"/>
    </row>
    <row r="133" spans="1:55" s="546" customFormat="1" ht="29.1" hidden="1" customHeight="1">
      <c r="A133" s="583"/>
      <c r="B133" s="628"/>
      <c r="C133" s="612" t="s">
        <v>844</v>
      </c>
      <c r="D133" s="591"/>
      <c r="E133" s="576"/>
      <c r="F133" s="576"/>
      <c r="G133" s="611"/>
      <c r="J133" s="542"/>
      <c r="K133" s="583"/>
      <c r="L133" s="610"/>
      <c r="M133" s="610"/>
      <c r="N133" s="610"/>
      <c r="O133" s="610"/>
      <c r="Q133" s="619"/>
      <c r="R133" s="626"/>
      <c r="S133" s="616"/>
      <c r="T133" s="616"/>
      <c r="U133" s="616"/>
      <c r="V133" s="616"/>
      <c r="W133" s="616"/>
      <c r="X133" s="616"/>
      <c r="Y133" s="616"/>
      <c r="Z133" s="616"/>
      <c r="AA133" s="616"/>
      <c r="AB133" s="616"/>
      <c r="AC133" s="616"/>
      <c r="AD133" s="616"/>
      <c r="AE133" s="616"/>
      <c r="AF133" s="616"/>
      <c r="AG133" s="616"/>
      <c r="AH133" s="616"/>
      <c r="AI133" s="616"/>
      <c r="AJ133" s="616"/>
      <c r="AK133" s="616"/>
      <c r="AL133" s="616"/>
      <c r="AM133" s="616"/>
      <c r="AN133" s="616"/>
      <c r="AO133" s="616"/>
      <c r="AP133" s="616"/>
      <c r="AQ133" s="616"/>
      <c r="AR133" s="616"/>
      <c r="AS133" s="616"/>
      <c r="AT133" s="616"/>
      <c r="AU133" s="616"/>
      <c r="AV133" s="616"/>
      <c r="AW133" s="616"/>
      <c r="AX133" s="616"/>
      <c r="AY133" s="616"/>
      <c r="AZ133" s="616"/>
      <c r="BA133" s="616"/>
      <c r="BB133" s="616"/>
      <c r="BC133" s="619"/>
    </row>
    <row r="134" spans="1:55" s="546" customFormat="1" ht="29.1" customHeight="1">
      <c r="A134" s="1000"/>
      <c r="B134" s="643" t="s">
        <v>26</v>
      </c>
      <c r="C134" s="605" t="s">
        <v>24</v>
      </c>
      <c r="D134" s="591">
        <v>536111</v>
      </c>
      <c r="E134" s="576"/>
      <c r="F134" s="576"/>
      <c r="G134" s="621">
        <v>150000000</v>
      </c>
      <c r="H134" s="546">
        <v>1</v>
      </c>
      <c r="I134" s="546" t="s">
        <v>441</v>
      </c>
      <c r="J134" s="718">
        <v>150000000</v>
      </c>
      <c r="K134" s="583" t="s">
        <v>27</v>
      </c>
      <c r="L134" s="552">
        <v>41316</v>
      </c>
      <c r="M134" s="552">
        <v>41333</v>
      </c>
      <c r="N134" s="552">
        <v>41365</v>
      </c>
      <c r="O134" s="552">
        <v>41454</v>
      </c>
      <c r="Q134" s="619"/>
      <c r="R134" s="626"/>
      <c r="S134" s="616"/>
      <c r="T134" s="616"/>
      <c r="U134" s="616"/>
      <c r="V134" s="616"/>
      <c r="W134" s="616"/>
      <c r="X134" s="616"/>
      <c r="Y134" s="616"/>
      <c r="Z134" s="616"/>
      <c r="AA134" s="616"/>
      <c r="AB134" s="616"/>
      <c r="AC134" s="616"/>
      <c r="AD134" s="616"/>
      <c r="AE134" s="616"/>
      <c r="AF134" s="616"/>
      <c r="AG134" s="616"/>
      <c r="AH134" s="616"/>
      <c r="AI134" s="616"/>
      <c r="AJ134" s="616"/>
      <c r="AK134" s="616"/>
      <c r="AL134" s="616"/>
      <c r="AM134" s="616"/>
      <c r="AN134" s="616"/>
      <c r="AO134" s="616"/>
      <c r="AP134" s="616"/>
      <c r="AQ134" s="616"/>
      <c r="AR134" s="616"/>
      <c r="AS134" s="616"/>
      <c r="AT134" s="616"/>
      <c r="AU134" s="616"/>
      <c r="AV134" s="616"/>
      <c r="AW134" s="616"/>
      <c r="AX134" s="616"/>
      <c r="AY134" s="616"/>
      <c r="AZ134" s="616"/>
      <c r="BA134" s="616"/>
      <c r="BB134" s="616"/>
      <c r="BC134" s="619"/>
    </row>
    <row r="135" spans="1:55" s="546" customFormat="1" ht="38.25" hidden="1" customHeight="1">
      <c r="A135" s="1001"/>
      <c r="B135" s="643"/>
      <c r="C135" s="612" t="s">
        <v>71</v>
      </c>
      <c r="D135" s="591"/>
      <c r="E135" s="576"/>
      <c r="F135" s="576"/>
      <c r="G135" s="646"/>
      <c r="J135" s="718"/>
      <c r="K135" s="583"/>
      <c r="L135" s="620"/>
      <c r="M135" s="620"/>
      <c r="N135" s="620"/>
      <c r="O135" s="620"/>
      <c r="Q135" s="619"/>
      <c r="R135" s="626"/>
      <c r="S135" s="616"/>
      <c r="T135" s="616"/>
      <c r="U135" s="616"/>
      <c r="V135" s="616"/>
      <c r="W135" s="616"/>
      <c r="X135" s="616"/>
      <c r="Y135" s="616"/>
      <c r="Z135" s="616"/>
      <c r="AA135" s="616"/>
      <c r="AB135" s="616"/>
      <c r="AC135" s="616"/>
      <c r="AD135" s="616"/>
      <c r="AE135" s="616"/>
      <c r="AF135" s="616"/>
      <c r="AG135" s="616"/>
      <c r="AH135" s="616"/>
      <c r="AI135" s="616"/>
      <c r="AJ135" s="616"/>
      <c r="AK135" s="616"/>
      <c r="AL135" s="616"/>
      <c r="AM135" s="616"/>
      <c r="AN135" s="616"/>
      <c r="AO135" s="616"/>
      <c r="AP135" s="616"/>
      <c r="AQ135" s="616"/>
      <c r="AR135" s="616"/>
      <c r="AS135" s="616"/>
      <c r="AT135" s="616"/>
      <c r="AU135" s="616"/>
      <c r="AV135" s="616"/>
      <c r="AW135" s="616"/>
      <c r="AX135" s="616"/>
      <c r="AY135" s="616"/>
      <c r="AZ135" s="616"/>
      <c r="BA135" s="616"/>
      <c r="BB135" s="616"/>
      <c r="BC135" s="619"/>
    </row>
    <row r="136" spans="1:55" s="794" customFormat="1" ht="29.1" customHeight="1">
      <c r="A136" s="1001"/>
      <c r="B136" s="1012" t="s">
        <v>912</v>
      </c>
      <c r="C136" s="817" t="s">
        <v>913</v>
      </c>
      <c r="D136" s="591">
        <v>536111</v>
      </c>
      <c r="E136" s="576"/>
      <c r="F136" s="576"/>
      <c r="G136" s="708">
        <v>12000000</v>
      </c>
      <c r="H136" s="546">
        <v>1</v>
      </c>
      <c r="I136" s="546" t="s">
        <v>394</v>
      </c>
      <c r="J136" s="708">
        <v>12000000</v>
      </c>
      <c r="K136" s="583" t="s">
        <v>27</v>
      </c>
      <c r="L136" s="594">
        <v>41337</v>
      </c>
      <c r="M136" s="594">
        <v>41356</v>
      </c>
      <c r="N136" s="594">
        <v>41389</v>
      </c>
      <c r="O136" s="594">
        <v>41417</v>
      </c>
      <c r="P136" s="546"/>
      <c r="Q136" s="797"/>
      <c r="R136" s="798"/>
      <c r="S136" s="799"/>
      <c r="T136" s="799"/>
      <c r="U136" s="799"/>
      <c r="V136" s="799"/>
      <c r="W136" s="799"/>
      <c r="X136" s="799"/>
      <c r="Y136" s="799"/>
      <c r="Z136" s="799"/>
      <c r="AA136" s="799"/>
      <c r="AB136" s="799"/>
      <c r="AC136" s="799"/>
      <c r="AD136" s="799"/>
      <c r="AE136" s="799"/>
      <c r="AF136" s="799"/>
      <c r="AG136" s="799"/>
      <c r="AH136" s="799"/>
      <c r="AI136" s="799"/>
      <c r="AJ136" s="799"/>
      <c r="AK136" s="799"/>
      <c r="AL136" s="799"/>
      <c r="AM136" s="799"/>
      <c r="AN136" s="799"/>
      <c r="AO136" s="799"/>
      <c r="AP136" s="799"/>
      <c r="AQ136" s="799"/>
      <c r="AR136" s="799"/>
      <c r="AS136" s="799"/>
      <c r="AT136" s="799"/>
      <c r="AU136" s="799"/>
      <c r="AV136" s="799"/>
      <c r="AW136" s="799"/>
      <c r="AX136" s="799"/>
      <c r="AY136" s="799"/>
      <c r="AZ136" s="799"/>
      <c r="BA136" s="799"/>
      <c r="BB136" s="799"/>
      <c r="BC136" s="797"/>
    </row>
    <row r="137" spans="1:55" s="546" customFormat="1" ht="29.1" hidden="1" customHeight="1">
      <c r="A137" s="1001"/>
      <c r="B137" s="1013"/>
      <c r="C137" s="818" t="s">
        <v>914</v>
      </c>
      <c r="D137" s="591"/>
      <c r="E137" s="576"/>
      <c r="F137" s="576"/>
      <c r="G137" s="708">
        <v>15000000</v>
      </c>
      <c r="J137" s="708">
        <v>15000000</v>
      </c>
      <c r="K137" s="583"/>
      <c r="L137" s="820"/>
      <c r="M137" s="820"/>
      <c r="N137" s="820"/>
      <c r="O137" s="820"/>
      <c r="Q137" s="619"/>
      <c r="R137" s="626"/>
      <c r="S137" s="616"/>
      <c r="T137" s="616"/>
      <c r="U137" s="616"/>
      <c r="V137" s="616"/>
      <c r="W137" s="616"/>
      <c r="X137" s="616"/>
      <c r="Y137" s="616"/>
      <c r="Z137" s="616"/>
      <c r="AA137" s="616"/>
      <c r="AB137" s="616"/>
      <c r="AC137" s="616"/>
      <c r="AD137" s="616"/>
      <c r="AE137" s="616"/>
      <c r="AF137" s="616"/>
      <c r="AG137" s="616"/>
      <c r="AH137" s="616"/>
      <c r="AI137" s="616"/>
      <c r="AJ137" s="616"/>
      <c r="AK137" s="616"/>
      <c r="AL137" s="616"/>
      <c r="AM137" s="616"/>
      <c r="AN137" s="616"/>
      <c r="AO137" s="616"/>
      <c r="AP137" s="616"/>
      <c r="AQ137" s="616"/>
      <c r="AR137" s="616"/>
      <c r="AS137" s="616"/>
      <c r="AT137" s="616"/>
      <c r="AU137" s="616"/>
      <c r="AV137" s="616"/>
      <c r="AW137" s="616"/>
      <c r="AX137" s="616"/>
      <c r="AY137" s="616"/>
      <c r="AZ137" s="616"/>
      <c r="BA137" s="616"/>
      <c r="BB137" s="616"/>
      <c r="BC137" s="619"/>
    </row>
    <row r="138" spans="1:55" s="546" customFormat="1" ht="29.1" hidden="1" customHeight="1">
      <c r="A138" s="1001"/>
      <c r="B138" s="1013"/>
      <c r="C138" s="818" t="s">
        <v>915</v>
      </c>
      <c r="D138" s="591"/>
      <c r="E138" s="576"/>
      <c r="F138" s="576"/>
      <c r="G138" s="708">
        <v>12000000</v>
      </c>
      <c r="J138" s="708">
        <v>12000000</v>
      </c>
      <c r="K138" s="583"/>
      <c r="L138" s="594">
        <v>41330</v>
      </c>
      <c r="M138" s="594">
        <v>41349</v>
      </c>
      <c r="N138" s="594">
        <v>41351</v>
      </c>
      <c r="O138" s="594">
        <v>41380</v>
      </c>
      <c r="Q138" s="619"/>
      <c r="R138" s="626"/>
      <c r="S138" s="616"/>
      <c r="T138" s="616"/>
      <c r="U138" s="616"/>
      <c r="V138" s="616"/>
      <c r="W138" s="616"/>
      <c r="X138" s="616"/>
      <c r="Y138" s="616"/>
      <c r="Z138" s="616"/>
      <c r="AA138" s="616"/>
      <c r="AB138" s="616"/>
      <c r="AC138" s="616"/>
      <c r="AD138" s="616"/>
      <c r="AE138" s="616"/>
      <c r="AF138" s="616"/>
      <c r="AG138" s="616"/>
      <c r="AH138" s="616"/>
      <c r="AI138" s="616"/>
      <c r="AJ138" s="616"/>
      <c r="AK138" s="616"/>
      <c r="AL138" s="616"/>
      <c r="AM138" s="616"/>
      <c r="AN138" s="616"/>
      <c r="AO138" s="616"/>
      <c r="AP138" s="616"/>
      <c r="AQ138" s="616"/>
      <c r="AR138" s="616"/>
      <c r="AS138" s="616"/>
      <c r="AT138" s="616"/>
      <c r="AU138" s="616"/>
      <c r="AV138" s="616"/>
      <c r="AW138" s="616"/>
      <c r="AX138" s="616"/>
      <c r="AY138" s="616"/>
      <c r="AZ138" s="616"/>
      <c r="BA138" s="616"/>
      <c r="BB138" s="616"/>
      <c r="BC138" s="619"/>
    </row>
    <row r="139" spans="1:55" s="546" customFormat="1" ht="29.1" hidden="1" customHeight="1">
      <c r="A139" s="1001"/>
      <c r="B139" s="1013"/>
      <c r="C139" s="818" t="s">
        <v>916</v>
      </c>
      <c r="D139" s="591"/>
      <c r="E139" s="576"/>
      <c r="F139" s="576"/>
      <c r="G139" s="708">
        <v>11000000</v>
      </c>
      <c r="J139" s="708">
        <v>11000000</v>
      </c>
      <c r="K139" s="583"/>
      <c r="L139" s="819"/>
      <c r="M139" s="819"/>
      <c r="N139" s="819"/>
      <c r="O139" s="819"/>
      <c r="Q139" s="619"/>
      <c r="R139" s="626"/>
      <c r="S139" s="616"/>
      <c r="T139" s="616"/>
      <c r="U139" s="616"/>
      <c r="V139" s="616"/>
      <c r="W139" s="616"/>
      <c r="X139" s="616"/>
      <c r="Y139" s="616"/>
      <c r="Z139" s="616"/>
      <c r="AA139" s="616"/>
      <c r="AB139" s="616"/>
      <c r="AC139" s="616"/>
      <c r="AD139" s="616"/>
      <c r="AE139" s="616"/>
      <c r="AF139" s="616"/>
      <c r="AG139" s="616"/>
      <c r="AH139" s="616"/>
      <c r="AI139" s="616"/>
      <c r="AJ139" s="616"/>
      <c r="AK139" s="616"/>
      <c r="AL139" s="616"/>
      <c r="AM139" s="616"/>
      <c r="AN139" s="616"/>
      <c r="AO139" s="616"/>
      <c r="AP139" s="616"/>
      <c r="AQ139" s="616"/>
      <c r="AR139" s="616"/>
      <c r="AS139" s="616"/>
      <c r="AT139" s="616"/>
      <c r="AU139" s="616"/>
      <c r="AV139" s="616"/>
      <c r="AW139" s="616"/>
      <c r="AX139" s="616"/>
      <c r="AY139" s="616"/>
      <c r="AZ139" s="616"/>
      <c r="BA139" s="616"/>
      <c r="BB139" s="616"/>
      <c r="BC139" s="619"/>
    </row>
    <row r="140" spans="1:55" s="546" customFormat="1" ht="29.1" hidden="1" customHeight="1">
      <c r="A140" s="1001"/>
      <c r="B140" s="1013"/>
      <c r="C140" s="538" t="s">
        <v>487</v>
      </c>
      <c r="D140" s="591"/>
      <c r="E140" s="576"/>
      <c r="F140" s="576"/>
      <c r="G140" s="708">
        <v>25000000</v>
      </c>
      <c r="J140" s="708">
        <v>25000000</v>
      </c>
      <c r="K140" s="583"/>
      <c r="L140" s="821">
        <v>41351</v>
      </c>
      <c r="M140" s="821">
        <v>41370</v>
      </c>
      <c r="N140" s="821">
        <v>41372</v>
      </c>
      <c r="O140" s="821">
        <v>41401</v>
      </c>
      <c r="Q140" s="619"/>
      <c r="R140" s="626"/>
      <c r="S140" s="616"/>
      <c r="T140" s="616"/>
      <c r="U140" s="616"/>
      <c r="V140" s="616"/>
      <c r="W140" s="616"/>
      <c r="X140" s="616"/>
      <c r="Y140" s="616"/>
      <c r="Z140" s="616"/>
      <c r="AA140" s="616"/>
      <c r="AB140" s="616"/>
      <c r="AC140" s="616"/>
      <c r="AD140" s="616"/>
      <c r="AE140" s="616"/>
      <c r="AF140" s="616"/>
      <c r="AG140" s="616"/>
      <c r="AH140" s="616"/>
      <c r="AI140" s="616"/>
      <c r="AJ140" s="616"/>
      <c r="AK140" s="616"/>
      <c r="AL140" s="616"/>
      <c r="AM140" s="616"/>
      <c r="AN140" s="616"/>
      <c r="AO140" s="616"/>
      <c r="AP140" s="616"/>
      <c r="AQ140" s="616"/>
      <c r="AR140" s="616"/>
      <c r="AS140" s="616"/>
      <c r="AT140" s="616"/>
      <c r="AU140" s="616"/>
      <c r="AV140" s="616"/>
      <c r="AW140" s="616"/>
      <c r="AX140" s="616"/>
      <c r="AY140" s="616"/>
      <c r="AZ140" s="616"/>
      <c r="BA140" s="616"/>
      <c r="BB140" s="616"/>
      <c r="BC140" s="619"/>
    </row>
    <row r="141" spans="1:55" s="546" customFormat="1" ht="29.1" hidden="1" customHeight="1">
      <c r="A141" s="1001"/>
      <c r="B141" s="1013"/>
      <c r="C141" s="540"/>
      <c r="D141" s="591"/>
      <c r="E141" s="576"/>
      <c r="F141" s="576"/>
      <c r="G141" s="611"/>
      <c r="J141" s="611"/>
      <c r="K141" s="583"/>
      <c r="L141" s="610"/>
      <c r="M141" s="610"/>
      <c r="N141" s="610"/>
      <c r="O141" s="610"/>
      <c r="Q141" s="619"/>
      <c r="R141" s="626"/>
      <c r="S141" s="616"/>
      <c r="T141" s="616"/>
      <c r="U141" s="616"/>
      <c r="V141" s="616"/>
      <c r="W141" s="616"/>
      <c r="X141" s="616"/>
      <c r="Y141" s="616"/>
      <c r="Z141" s="616"/>
      <c r="AA141" s="616"/>
      <c r="AB141" s="616"/>
      <c r="AC141" s="616"/>
      <c r="AD141" s="616"/>
      <c r="AE141" s="616"/>
      <c r="AF141" s="616"/>
      <c r="AG141" s="616"/>
      <c r="AH141" s="616"/>
      <c r="AI141" s="616"/>
      <c r="AJ141" s="616"/>
      <c r="AK141" s="616"/>
      <c r="AL141" s="616"/>
      <c r="AM141" s="616"/>
      <c r="AN141" s="616"/>
      <c r="AO141" s="616"/>
      <c r="AP141" s="616"/>
      <c r="AQ141" s="616"/>
      <c r="AR141" s="616"/>
      <c r="AS141" s="616"/>
      <c r="AT141" s="616"/>
      <c r="AU141" s="616"/>
      <c r="AV141" s="616"/>
      <c r="AW141" s="616"/>
      <c r="AX141" s="616"/>
      <c r="AY141" s="616"/>
      <c r="AZ141" s="616"/>
      <c r="BA141" s="616"/>
      <c r="BB141" s="616"/>
      <c r="BC141" s="619"/>
    </row>
    <row r="142" spans="1:55" s="546" customFormat="1" ht="29.1" hidden="1" customHeight="1">
      <c r="A142" s="1001"/>
      <c r="B142" s="1013"/>
      <c r="C142" s="540"/>
      <c r="D142" s="591"/>
      <c r="E142" s="576"/>
      <c r="F142" s="576"/>
      <c r="G142" s="611"/>
      <c r="J142" s="611"/>
      <c r="K142" s="583"/>
      <c r="L142" s="610"/>
      <c r="M142" s="610"/>
      <c r="N142" s="610"/>
      <c r="O142" s="610"/>
      <c r="Q142" s="619"/>
      <c r="R142" s="626"/>
      <c r="S142" s="616"/>
      <c r="T142" s="616"/>
      <c r="U142" s="616"/>
      <c r="V142" s="616"/>
      <c r="W142" s="616"/>
      <c r="X142" s="616"/>
      <c r="Y142" s="616"/>
      <c r="Z142" s="616"/>
      <c r="AA142" s="616"/>
      <c r="AB142" s="616"/>
      <c r="AC142" s="616"/>
      <c r="AD142" s="616"/>
      <c r="AE142" s="616"/>
      <c r="AF142" s="616"/>
      <c r="AG142" s="616"/>
      <c r="AH142" s="616"/>
      <c r="AI142" s="616"/>
      <c r="AJ142" s="616"/>
      <c r="AK142" s="616"/>
      <c r="AL142" s="616"/>
      <c r="AM142" s="616"/>
      <c r="AN142" s="616"/>
      <c r="AO142" s="616"/>
      <c r="AP142" s="616"/>
      <c r="AQ142" s="616"/>
      <c r="AR142" s="616"/>
      <c r="AS142" s="616"/>
      <c r="AT142" s="616"/>
      <c r="AU142" s="616"/>
      <c r="AV142" s="616"/>
      <c r="AW142" s="616"/>
      <c r="AX142" s="616"/>
      <c r="AY142" s="616"/>
      <c r="AZ142" s="616"/>
      <c r="BA142" s="616"/>
      <c r="BB142" s="616"/>
      <c r="BC142" s="619"/>
    </row>
    <row r="143" spans="1:55" s="546" customFormat="1" ht="29.1" hidden="1" customHeight="1">
      <c r="A143" s="1001"/>
      <c r="B143" s="1013"/>
      <c r="C143" s="540"/>
      <c r="D143" s="591"/>
      <c r="E143" s="576"/>
      <c r="F143" s="576"/>
      <c r="G143" s="611"/>
      <c r="J143" s="611"/>
      <c r="K143" s="583"/>
      <c r="L143" s="610"/>
      <c r="M143" s="610"/>
      <c r="N143" s="610"/>
      <c r="O143" s="610"/>
      <c r="Q143" s="619"/>
      <c r="R143" s="626"/>
      <c r="S143" s="616"/>
      <c r="T143" s="616"/>
      <c r="U143" s="616"/>
      <c r="V143" s="616"/>
      <c r="W143" s="616"/>
      <c r="X143" s="616"/>
      <c r="Y143" s="616"/>
      <c r="Z143" s="616"/>
      <c r="AA143" s="616"/>
      <c r="AB143" s="616"/>
      <c r="AC143" s="616"/>
      <c r="AD143" s="616"/>
      <c r="AE143" s="616"/>
      <c r="AF143" s="616"/>
      <c r="AG143" s="616"/>
      <c r="AH143" s="616"/>
      <c r="AI143" s="616"/>
      <c r="AJ143" s="616"/>
      <c r="AK143" s="616"/>
      <c r="AL143" s="616"/>
      <c r="AM143" s="616"/>
      <c r="AN143" s="616"/>
      <c r="AO143" s="616"/>
      <c r="AP143" s="616"/>
      <c r="AQ143" s="616"/>
      <c r="AR143" s="616"/>
      <c r="AS143" s="616"/>
      <c r="AT143" s="616"/>
      <c r="AU143" s="616"/>
      <c r="AV143" s="616"/>
      <c r="AW143" s="616"/>
      <c r="AX143" s="616"/>
      <c r="AY143" s="616"/>
      <c r="AZ143" s="616"/>
      <c r="BA143" s="616"/>
      <c r="BB143" s="616"/>
      <c r="BC143" s="619"/>
    </row>
    <row r="144" spans="1:55" s="546" customFormat="1" ht="29.1" hidden="1" customHeight="1">
      <c r="A144" s="1001"/>
      <c r="B144" s="1013"/>
      <c r="C144" s="547" t="s">
        <v>388</v>
      </c>
      <c r="D144" s="591"/>
      <c r="E144" s="576"/>
      <c r="F144" s="576"/>
      <c r="G144" s="611"/>
      <c r="J144" s="611"/>
      <c r="K144" s="583"/>
      <c r="L144" s="610"/>
      <c r="M144" s="610"/>
      <c r="N144" s="610"/>
      <c r="O144" s="610"/>
      <c r="Q144" s="619"/>
      <c r="R144" s="626"/>
      <c r="S144" s="616"/>
      <c r="T144" s="616"/>
      <c r="U144" s="616"/>
      <c r="V144" s="616"/>
      <c r="W144" s="616"/>
      <c r="X144" s="616"/>
      <c r="Y144" s="616"/>
      <c r="Z144" s="616"/>
      <c r="AA144" s="616"/>
      <c r="AB144" s="616"/>
      <c r="AC144" s="616"/>
      <c r="AD144" s="616"/>
      <c r="AE144" s="616"/>
      <c r="AF144" s="616"/>
      <c r="AG144" s="616"/>
      <c r="AH144" s="616"/>
      <c r="AI144" s="616"/>
      <c r="AJ144" s="616"/>
      <c r="AK144" s="616"/>
      <c r="AL144" s="616"/>
      <c r="AM144" s="616"/>
      <c r="AN144" s="616"/>
      <c r="AO144" s="616"/>
      <c r="AP144" s="616"/>
      <c r="AQ144" s="616"/>
      <c r="AR144" s="616"/>
      <c r="AS144" s="616"/>
      <c r="AT144" s="616"/>
      <c r="AU144" s="616"/>
      <c r="AV144" s="616"/>
      <c r="AW144" s="616"/>
      <c r="AX144" s="616"/>
      <c r="AY144" s="616"/>
      <c r="AZ144" s="616"/>
      <c r="BA144" s="616"/>
      <c r="BB144" s="616"/>
      <c r="BC144" s="619"/>
    </row>
    <row r="145" spans="1:55" s="546" customFormat="1" ht="29.1" hidden="1" customHeight="1">
      <c r="A145" s="1001"/>
      <c r="B145" s="1013"/>
      <c r="C145" s="540" t="s">
        <v>845</v>
      </c>
      <c r="D145" s="591"/>
      <c r="E145" s="576"/>
      <c r="F145" s="576"/>
      <c r="G145" s="611"/>
      <c r="J145" s="611"/>
      <c r="K145" s="583"/>
      <c r="L145" s="610"/>
      <c r="M145" s="610"/>
      <c r="N145" s="610"/>
      <c r="O145" s="610"/>
      <c r="Q145" s="619"/>
      <c r="R145" s="626"/>
      <c r="S145" s="616"/>
      <c r="T145" s="616"/>
      <c r="U145" s="616"/>
      <c r="V145" s="616"/>
      <c r="W145" s="616"/>
      <c r="X145" s="616"/>
      <c r="Y145" s="616"/>
      <c r="Z145" s="616"/>
      <c r="AA145" s="616"/>
      <c r="AB145" s="616"/>
      <c r="AC145" s="616"/>
      <c r="AD145" s="616"/>
      <c r="AE145" s="616"/>
      <c r="AF145" s="616"/>
      <c r="AG145" s="616"/>
      <c r="AH145" s="616"/>
      <c r="AI145" s="616"/>
      <c r="AJ145" s="616"/>
      <c r="AK145" s="616"/>
      <c r="AL145" s="616"/>
      <c r="AM145" s="616"/>
      <c r="AN145" s="616"/>
      <c r="AO145" s="616"/>
      <c r="AP145" s="616"/>
      <c r="AQ145" s="616"/>
      <c r="AR145" s="616"/>
      <c r="AS145" s="616"/>
      <c r="AT145" s="616"/>
      <c r="AU145" s="616"/>
      <c r="AV145" s="616"/>
      <c r="AW145" s="616"/>
      <c r="AX145" s="616"/>
      <c r="AY145" s="616"/>
      <c r="AZ145" s="616"/>
      <c r="BA145" s="616"/>
      <c r="BB145" s="616"/>
      <c r="BC145" s="619"/>
    </row>
    <row r="146" spans="1:55" s="546" customFormat="1" ht="29.1" hidden="1" customHeight="1">
      <c r="A146" s="1001"/>
      <c r="B146" s="1013"/>
      <c r="C146" s="547" t="s">
        <v>472</v>
      </c>
      <c r="D146" s="591"/>
      <c r="E146" s="576"/>
      <c r="F146" s="576"/>
      <c r="G146" s="611"/>
      <c r="J146" s="611"/>
      <c r="K146" s="583"/>
      <c r="L146" s="610"/>
      <c r="M146" s="610"/>
      <c r="N146" s="610"/>
      <c r="O146" s="610"/>
      <c r="Q146" s="619"/>
      <c r="R146" s="626"/>
      <c r="S146" s="616"/>
      <c r="T146" s="616"/>
      <c r="U146" s="616"/>
      <c r="V146" s="616"/>
      <c r="W146" s="616"/>
      <c r="X146" s="616"/>
      <c r="Y146" s="616"/>
      <c r="Z146" s="616"/>
      <c r="AA146" s="616"/>
      <c r="AB146" s="616"/>
      <c r="AC146" s="616"/>
      <c r="AD146" s="616"/>
      <c r="AE146" s="616"/>
      <c r="AF146" s="616"/>
      <c r="AG146" s="616"/>
      <c r="AH146" s="616"/>
      <c r="AI146" s="616"/>
      <c r="AJ146" s="616"/>
      <c r="AK146" s="616"/>
      <c r="AL146" s="616"/>
      <c r="AM146" s="616"/>
      <c r="AN146" s="616"/>
      <c r="AO146" s="616"/>
      <c r="AP146" s="616"/>
      <c r="AQ146" s="616"/>
      <c r="AR146" s="616"/>
      <c r="AS146" s="616"/>
      <c r="AT146" s="616"/>
      <c r="AU146" s="616"/>
      <c r="AV146" s="616"/>
      <c r="AW146" s="616"/>
      <c r="AX146" s="616"/>
      <c r="AY146" s="616"/>
      <c r="AZ146" s="616"/>
      <c r="BA146" s="616"/>
      <c r="BB146" s="616"/>
      <c r="BC146" s="619"/>
    </row>
    <row r="147" spans="1:55" s="546" customFormat="1" ht="29.1" hidden="1" customHeight="1">
      <c r="A147" s="1001"/>
      <c r="B147" s="1013"/>
      <c r="C147" s="540" t="s">
        <v>487</v>
      </c>
      <c r="D147" s="591"/>
      <c r="E147" s="576"/>
      <c r="F147" s="576"/>
      <c r="G147" s="611"/>
      <c r="J147" s="611"/>
      <c r="K147" s="583"/>
      <c r="L147" s="610"/>
      <c r="M147" s="610"/>
      <c r="N147" s="610"/>
      <c r="O147" s="610"/>
      <c r="Q147" s="619"/>
      <c r="R147" s="626"/>
      <c r="S147" s="616"/>
      <c r="T147" s="616"/>
      <c r="U147" s="616"/>
      <c r="V147" s="616"/>
      <c r="W147" s="616"/>
      <c r="X147" s="616"/>
      <c r="Y147" s="616"/>
      <c r="Z147" s="616"/>
      <c r="AA147" s="616"/>
      <c r="AB147" s="616"/>
      <c r="AC147" s="616"/>
      <c r="AD147" s="616"/>
      <c r="AE147" s="616"/>
      <c r="AF147" s="616"/>
      <c r="AG147" s="616"/>
      <c r="AH147" s="616"/>
      <c r="AI147" s="616"/>
      <c r="AJ147" s="616"/>
      <c r="AK147" s="616"/>
      <c r="AL147" s="616"/>
      <c r="AM147" s="616"/>
      <c r="AN147" s="616"/>
      <c r="AO147" s="616"/>
      <c r="AP147" s="616"/>
      <c r="AQ147" s="616"/>
      <c r="AR147" s="616"/>
      <c r="AS147" s="616"/>
      <c r="AT147" s="616"/>
      <c r="AU147" s="616"/>
      <c r="AV147" s="616"/>
      <c r="AW147" s="616"/>
      <c r="AX147" s="616"/>
      <c r="AY147" s="616"/>
      <c r="AZ147" s="616"/>
      <c r="BA147" s="616"/>
      <c r="BB147" s="616"/>
      <c r="BC147" s="619"/>
    </row>
    <row r="148" spans="1:55" s="546" customFormat="1" ht="29.1" hidden="1" customHeight="1">
      <c r="A148" s="1001"/>
      <c r="B148" s="1013"/>
      <c r="C148" s="542"/>
      <c r="D148" s="591"/>
      <c r="E148" s="576"/>
      <c r="F148" s="576"/>
      <c r="G148" s="611"/>
      <c r="J148" s="611"/>
      <c r="K148" s="583"/>
      <c r="L148" s="610"/>
      <c r="M148" s="610"/>
      <c r="N148" s="610"/>
      <c r="O148" s="610"/>
      <c r="Q148" s="619"/>
      <c r="R148" s="626"/>
      <c r="S148" s="616"/>
      <c r="T148" s="616"/>
      <c r="U148" s="616"/>
      <c r="V148" s="616"/>
      <c r="W148" s="616"/>
      <c r="X148" s="616"/>
      <c r="Y148" s="616"/>
      <c r="Z148" s="616"/>
      <c r="AA148" s="616"/>
      <c r="AB148" s="616"/>
      <c r="AC148" s="616"/>
      <c r="AD148" s="616"/>
      <c r="AE148" s="616"/>
      <c r="AF148" s="616"/>
      <c r="AG148" s="616"/>
      <c r="AH148" s="616"/>
      <c r="AI148" s="616"/>
      <c r="AJ148" s="616"/>
      <c r="AK148" s="616"/>
      <c r="AL148" s="616"/>
      <c r="AM148" s="616"/>
      <c r="AN148" s="616"/>
      <c r="AO148" s="616"/>
      <c r="AP148" s="616"/>
      <c r="AQ148" s="616"/>
      <c r="AR148" s="616"/>
      <c r="AS148" s="616"/>
      <c r="AT148" s="616"/>
      <c r="AU148" s="616"/>
      <c r="AV148" s="616"/>
      <c r="AW148" s="616"/>
      <c r="AX148" s="616"/>
      <c r="AY148" s="616"/>
      <c r="AZ148" s="616"/>
      <c r="BA148" s="616"/>
      <c r="BB148" s="616"/>
      <c r="BC148" s="619"/>
    </row>
    <row r="149" spans="1:55" s="546" customFormat="1" ht="29.1" hidden="1" customHeight="1">
      <c r="A149" s="1001"/>
      <c r="B149" s="1013"/>
      <c r="C149" s="540"/>
      <c r="D149" s="591"/>
      <c r="E149" s="576"/>
      <c r="F149" s="576"/>
      <c r="G149" s="611"/>
      <c r="J149" s="611"/>
      <c r="K149" s="583"/>
      <c r="L149" s="610"/>
      <c r="M149" s="610"/>
      <c r="N149" s="610"/>
      <c r="O149" s="610"/>
      <c r="Q149" s="619"/>
      <c r="R149" s="626"/>
      <c r="S149" s="616"/>
      <c r="T149" s="616"/>
      <c r="U149" s="616"/>
      <c r="V149" s="616"/>
      <c r="W149" s="616"/>
      <c r="X149" s="616"/>
      <c r="Y149" s="616"/>
      <c r="Z149" s="616"/>
      <c r="AA149" s="616"/>
      <c r="AB149" s="616"/>
      <c r="AC149" s="616"/>
      <c r="AD149" s="616"/>
      <c r="AE149" s="616"/>
      <c r="AF149" s="616"/>
      <c r="AG149" s="616"/>
      <c r="AH149" s="616"/>
      <c r="AI149" s="616"/>
      <c r="AJ149" s="616"/>
      <c r="AK149" s="616"/>
      <c r="AL149" s="616"/>
      <c r="AM149" s="616"/>
      <c r="AN149" s="616"/>
      <c r="AO149" s="616"/>
      <c r="AP149" s="616"/>
      <c r="AQ149" s="616"/>
      <c r="AR149" s="616"/>
      <c r="AS149" s="616"/>
      <c r="AT149" s="616"/>
      <c r="AU149" s="616"/>
      <c r="AV149" s="616"/>
      <c r="AW149" s="616"/>
      <c r="AX149" s="616"/>
      <c r="AY149" s="616"/>
      <c r="AZ149" s="616"/>
      <c r="BA149" s="616"/>
      <c r="BB149" s="616"/>
      <c r="BC149" s="619"/>
    </row>
    <row r="150" spans="1:55" s="546" customFormat="1" ht="29.1" customHeight="1">
      <c r="A150" s="1001"/>
      <c r="B150" s="1013"/>
      <c r="C150" s="822" t="s">
        <v>914</v>
      </c>
      <c r="D150" s="591">
        <v>536111</v>
      </c>
      <c r="E150" s="576"/>
      <c r="F150" s="576"/>
      <c r="G150" s="708">
        <v>15000000</v>
      </c>
      <c r="H150" s="546">
        <v>1</v>
      </c>
      <c r="I150" s="546" t="s">
        <v>394</v>
      </c>
      <c r="J150" s="708">
        <v>15000000</v>
      </c>
      <c r="K150" s="583" t="s">
        <v>27</v>
      </c>
      <c r="L150" s="610"/>
      <c r="M150" s="610"/>
      <c r="N150" s="610"/>
      <c r="O150" s="610"/>
      <c r="Q150" s="619"/>
      <c r="R150" s="626"/>
      <c r="S150" s="616"/>
      <c r="T150" s="616"/>
      <c r="U150" s="616"/>
      <c r="V150" s="616"/>
      <c r="W150" s="616"/>
      <c r="X150" s="616"/>
      <c r="Y150" s="616"/>
      <c r="Z150" s="616"/>
      <c r="AA150" s="616"/>
      <c r="AB150" s="616"/>
      <c r="AC150" s="616"/>
      <c r="AD150" s="616"/>
      <c r="AE150" s="616"/>
      <c r="AF150" s="616"/>
      <c r="AG150" s="616"/>
      <c r="AH150" s="616"/>
      <c r="AI150" s="616"/>
      <c r="AJ150" s="616"/>
      <c r="AK150" s="616"/>
      <c r="AL150" s="616"/>
      <c r="AM150" s="616"/>
      <c r="AN150" s="616"/>
      <c r="AO150" s="616"/>
      <c r="AP150" s="616"/>
      <c r="AQ150" s="616"/>
      <c r="AR150" s="616"/>
      <c r="AS150" s="616"/>
      <c r="AT150" s="616"/>
      <c r="AU150" s="616"/>
      <c r="AV150" s="616"/>
      <c r="AW150" s="616"/>
      <c r="AX150" s="616"/>
      <c r="AY150" s="616"/>
      <c r="AZ150" s="616"/>
      <c r="BA150" s="616"/>
      <c r="BB150" s="616"/>
      <c r="BC150" s="619"/>
    </row>
    <row r="151" spans="1:55" s="546" customFormat="1" ht="29.1" customHeight="1">
      <c r="A151" s="1001"/>
      <c r="B151" s="1013"/>
      <c r="C151" s="822" t="s">
        <v>915</v>
      </c>
      <c r="D151" s="591">
        <v>536111</v>
      </c>
      <c r="E151" s="576"/>
      <c r="F151" s="576"/>
      <c r="G151" s="708">
        <v>12000000</v>
      </c>
      <c r="H151" s="546">
        <v>1</v>
      </c>
      <c r="I151" s="546" t="s">
        <v>394</v>
      </c>
      <c r="J151" s="708">
        <v>12000000</v>
      </c>
      <c r="K151" s="583" t="s">
        <v>27</v>
      </c>
      <c r="L151" s="610"/>
      <c r="M151" s="610"/>
      <c r="N151" s="610"/>
      <c r="O151" s="610"/>
      <c r="Q151" s="619"/>
      <c r="R151" s="626"/>
      <c r="S151" s="616"/>
      <c r="T151" s="616"/>
      <c r="U151" s="616"/>
      <c r="V151" s="616"/>
      <c r="W151" s="616"/>
      <c r="X151" s="616"/>
      <c r="Y151" s="616"/>
      <c r="Z151" s="616"/>
      <c r="AA151" s="616"/>
      <c r="AB151" s="616"/>
      <c r="AC151" s="616"/>
      <c r="AD151" s="616"/>
      <c r="AE151" s="616"/>
      <c r="AF151" s="616"/>
      <c r="AG151" s="616"/>
      <c r="AH151" s="616"/>
      <c r="AI151" s="616"/>
      <c r="AJ151" s="616"/>
      <c r="AK151" s="616"/>
      <c r="AL151" s="616"/>
      <c r="AM151" s="616"/>
      <c r="AN151" s="616"/>
      <c r="AO151" s="616"/>
      <c r="AP151" s="616"/>
      <c r="AQ151" s="616"/>
      <c r="AR151" s="616"/>
      <c r="AS151" s="616"/>
      <c r="AT151" s="616"/>
      <c r="AU151" s="616"/>
      <c r="AV151" s="616"/>
      <c r="AW151" s="616"/>
      <c r="AX151" s="616"/>
      <c r="AY151" s="616"/>
      <c r="AZ151" s="616"/>
      <c r="BA151" s="616"/>
      <c r="BB151" s="616"/>
      <c r="BC151" s="619"/>
    </row>
    <row r="152" spans="1:55" s="546" customFormat="1" ht="29.1" customHeight="1">
      <c r="A152" s="1001"/>
      <c r="B152" s="1014"/>
      <c r="C152" s="817" t="s">
        <v>916</v>
      </c>
      <c r="D152" s="591">
        <v>536111</v>
      </c>
      <c r="E152" s="576"/>
      <c r="F152" s="576"/>
      <c r="G152" s="708">
        <v>11000000</v>
      </c>
      <c r="H152" s="546">
        <v>1</v>
      </c>
      <c r="I152" s="546" t="s">
        <v>394</v>
      </c>
      <c r="J152" s="708">
        <v>11000000</v>
      </c>
      <c r="K152" s="583" t="s">
        <v>27</v>
      </c>
      <c r="L152" s="610"/>
      <c r="M152" s="610"/>
      <c r="N152" s="610"/>
      <c r="O152" s="610"/>
      <c r="Q152" s="619"/>
      <c r="R152" s="626"/>
      <c r="S152" s="616"/>
      <c r="T152" s="616"/>
      <c r="U152" s="616"/>
      <c r="V152" s="616"/>
      <c r="W152" s="616"/>
      <c r="X152" s="616"/>
      <c r="Y152" s="616"/>
      <c r="Z152" s="616"/>
      <c r="AA152" s="616"/>
      <c r="AB152" s="616"/>
      <c r="AC152" s="616"/>
      <c r="AD152" s="616"/>
      <c r="AE152" s="616"/>
      <c r="AF152" s="616"/>
      <c r="AG152" s="616"/>
      <c r="AH152" s="616"/>
      <c r="AI152" s="616"/>
      <c r="AJ152" s="616"/>
      <c r="AK152" s="616"/>
      <c r="AL152" s="616"/>
      <c r="AM152" s="616"/>
      <c r="AN152" s="616"/>
      <c r="AO152" s="616"/>
      <c r="AP152" s="616"/>
      <c r="AQ152" s="616"/>
      <c r="AR152" s="616"/>
      <c r="AS152" s="616"/>
      <c r="AT152" s="616"/>
      <c r="AU152" s="616"/>
      <c r="AV152" s="616"/>
      <c r="AW152" s="616"/>
      <c r="AX152" s="616"/>
      <c r="AY152" s="616"/>
      <c r="AZ152" s="616"/>
      <c r="BA152" s="616"/>
      <c r="BB152" s="616"/>
      <c r="BC152" s="619"/>
    </row>
    <row r="153" spans="1:55" s="546" customFormat="1" ht="29.1" customHeight="1">
      <c r="A153" s="1001"/>
      <c r="B153" s="1003" t="s">
        <v>75</v>
      </c>
      <c r="C153" s="605" t="s">
        <v>992</v>
      </c>
      <c r="D153" s="591">
        <v>532111</v>
      </c>
      <c r="E153" s="576"/>
      <c r="F153" s="576"/>
      <c r="G153" s="621">
        <v>30000000</v>
      </c>
      <c r="H153" s="546">
        <v>1</v>
      </c>
      <c r="I153" s="546" t="s">
        <v>441</v>
      </c>
      <c r="J153" s="718">
        <v>30000000</v>
      </c>
      <c r="K153" s="583" t="s">
        <v>27</v>
      </c>
      <c r="L153" s="552">
        <v>41330</v>
      </c>
      <c r="M153" s="552">
        <v>41349</v>
      </c>
      <c r="N153" s="552">
        <v>41382</v>
      </c>
      <c r="O153" s="552">
        <v>41410</v>
      </c>
      <c r="Q153" s="619"/>
      <c r="R153" s="626"/>
      <c r="S153" s="616"/>
      <c r="T153" s="616"/>
      <c r="U153" s="616"/>
      <c r="V153" s="616"/>
      <c r="W153" s="616"/>
      <c r="X153" s="616"/>
      <c r="Y153" s="616"/>
      <c r="Z153" s="616"/>
      <c r="AA153" s="616"/>
      <c r="AB153" s="616"/>
      <c r="AC153" s="616"/>
      <c r="AD153" s="616"/>
      <c r="AE153" s="616"/>
      <c r="AF153" s="616"/>
      <c r="AG153" s="616"/>
      <c r="AH153" s="616"/>
      <c r="AI153" s="616"/>
      <c r="AJ153" s="616"/>
      <c r="AK153" s="616"/>
      <c r="AL153" s="616"/>
      <c r="AM153" s="616"/>
      <c r="AN153" s="616"/>
      <c r="AO153" s="616"/>
      <c r="AP153" s="616"/>
      <c r="AQ153" s="616"/>
      <c r="AR153" s="616"/>
      <c r="AS153" s="616"/>
      <c r="AT153" s="616"/>
      <c r="AU153" s="616"/>
      <c r="AV153" s="616"/>
      <c r="AW153" s="616"/>
      <c r="AX153" s="616"/>
      <c r="AY153" s="616"/>
      <c r="AZ153" s="616"/>
      <c r="BA153" s="616"/>
      <c r="BB153" s="616"/>
      <c r="BC153" s="619"/>
    </row>
    <row r="154" spans="1:55" s="546" customFormat="1" ht="29.1" hidden="1" customHeight="1">
      <c r="A154" s="1001"/>
      <c r="B154" s="1004"/>
      <c r="C154" s="612" t="s">
        <v>472</v>
      </c>
      <c r="D154" s="591"/>
      <c r="E154" s="576"/>
      <c r="F154" s="576"/>
      <c r="G154" s="620"/>
      <c r="J154" s="718"/>
      <c r="K154" s="583"/>
      <c r="L154" s="620"/>
      <c r="M154" s="620"/>
      <c r="N154" s="620"/>
      <c r="O154" s="620"/>
      <c r="Q154" s="619"/>
      <c r="R154" s="626"/>
      <c r="S154" s="616"/>
      <c r="T154" s="616"/>
      <c r="U154" s="616"/>
      <c r="V154" s="616"/>
      <c r="W154" s="616"/>
      <c r="X154" s="616"/>
      <c r="Y154" s="616"/>
      <c r="Z154" s="616"/>
      <c r="AA154" s="616"/>
      <c r="AB154" s="616"/>
      <c r="AC154" s="616"/>
      <c r="AD154" s="616"/>
      <c r="AE154" s="616"/>
      <c r="AF154" s="616"/>
      <c r="AG154" s="616"/>
      <c r="AH154" s="616"/>
      <c r="AI154" s="616"/>
      <c r="AJ154" s="616"/>
      <c r="AK154" s="616"/>
      <c r="AL154" s="616"/>
      <c r="AM154" s="616"/>
      <c r="AN154" s="616"/>
      <c r="AO154" s="616"/>
      <c r="AP154" s="616"/>
      <c r="AQ154" s="616"/>
      <c r="AR154" s="616"/>
      <c r="AS154" s="616"/>
      <c r="AT154" s="616"/>
      <c r="AU154" s="616"/>
      <c r="AV154" s="616"/>
      <c r="AW154" s="616"/>
      <c r="AX154" s="616"/>
      <c r="AY154" s="616"/>
      <c r="AZ154" s="616"/>
      <c r="BA154" s="616"/>
      <c r="BB154" s="616"/>
      <c r="BC154" s="619"/>
    </row>
    <row r="155" spans="1:55" s="546" customFormat="1" ht="29.1" customHeight="1">
      <c r="A155" s="1002"/>
      <c r="B155" s="1005"/>
      <c r="C155" s="605" t="s">
        <v>989</v>
      </c>
      <c r="D155" s="591">
        <v>532111</v>
      </c>
      <c r="E155" s="576"/>
      <c r="F155" s="576"/>
      <c r="G155" s="621">
        <v>25000000</v>
      </c>
      <c r="H155" s="546">
        <v>1</v>
      </c>
      <c r="I155" s="546" t="s">
        <v>441</v>
      </c>
      <c r="J155" s="718">
        <v>25000000</v>
      </c>
      <c r="K155" s="583" t="s">
        <v>27</v>
      </c>
      <c r="L155" s="655">
        <v>41351</v>
      </c>
      <c r="M155" s="655">
        <v>41370</v>
      </c>
      <c r="N155" s="655">
        <v>41372</v>
      </c>
      <c r="O155" s="655">
        <v>41401</v>
      </c>
      <c r="Q155" s="619"/>
      <c r="R155" s="626"/>
      <c r="S155" s="616"/>
      <c r="T155" s="616"/>
      <c r="U155" s="616"/>
      <c r="V155" s="616"/>
      <c r="W155" s="616"/>
      <c r="X155" s="616"/>
      <c r="Y155" s="616"/>
      <c r="Z155" s="616"/>
      <c r="AA155" s="616"/>
      <c r="AB155" s="616"/>
      <c r="AC155" s="616"/>
      <c r="AD155" s="616"/>
      <c r="AE155" s="616"/>
      <c r="AF155" s="616"/>
      <c r="AG155" s="616"/>
      <c r="AH155" s="616"/>
      <c r="AI155" s="616"/>
      <c r="AJ155" s="616"/>
      <c r="AK155" s="616"/>
      <c r="AL155" s="616"/>
      <c r="AM155" s="616"/>
      <c r="AN155" s="616"/>
      <c r="AO155" s="616"/>
      <c r="AP155" s="616"/>
      <c r="AQ155" s="616"/>
      <c r="AR155" s="616"/>
      <c r="AS155" s="616"/>
      <c r="AT155" s="616"/>
      <c r="AU155" s="616"/>
      <c r="AV155" s="616"/>
      <c r="AW155" s="616"/>
      <c r="AX155" s="616"/>
      <c r="AY155" s="616"/>
      <c r="AZ155" s="616"/>
      <c r="BA155" s="616"/>
      <c r="BB155" s="616"/>
      <c r="BC155" s="619"/>
    </row>
    <row r="156" spans="1:55" s="674" customFormat="1">
      <c r="A156" s="673">
        <v>5</v>
      </c>
      <c r="B156" s="1024" t="s">
        <v>901</v>
      </c>
      <c r="C156" s="1025"/>
      <c r="D156" s="1025"/>
      <c r="E156" s="1025"/>
      <c r="F156" s="1025"/>
      <c r="G156" s="1025"/>
      <c r="H156" s="1025"/>
      <c r="I156" s="1025"/>
      <c r="J156" s="1025"/>
      <c r="K156" s="1025"/>
      <c r="L156" s="1025"/>
      <c r="M156" s="1025"/>
      <c r="N156" s="1025"/>
      <c r="O156" s="1025"/>
      <c r="P156" s="1026"/>
      <c r="Q156" s="677"/>
      <c r="R156" s="678"/>
      <c r="S156" s="676"/>
      <c r="T156" s="676"/>
      <c r="U156" s="676"/>
      <c r="V156" s="676"/>
      <c r="W156" s="676"/>
      <c r="X156" s="676"/>
      <c r="Y156" s="676"/>
      <c r="Z156" s="676"/>
      <c r="AA156" s="676"/>
      <c r="AB156" s="676"/>
      <c r="AC156" s="676"/>
      <c r="AD156" s="676"/>
      <c r="AE156" s="676"/>
      <c r="AF156" s="676"/>
      <c r="AG156" s="676"/>
      <c r="AH156" s="676"/>
      <c r="AI156" s="676"/>
      <c r="AJ156" s="676"/>
      <c r="AK156" s="676"/>
      <c r="AL156" s="676"/>
      <c r="AM156" s="676"/>
      <c r="AN156" s="676"/>
      <c r="AO156" s="676"/>
      <c r="AP156" s="676"/>
      <c r="AQ156" s="676"/>
      <c r="AR156" s="676"/>
      <c r="AS156" s="676"/>
      <c r="AT156" s="676"/>
      <c r="AU156" s="676"/>
      <c r="AV156" s="676"/>
      <c r="AW156" s="676"/>
      <c r="AX156" s="676"/>
      <c r="AY156" s="676"/>
      <c r="AZ156" s="676"/>
      <c r="BA156" s="676"/>
      <c r="BB156" s="676"/>
      <c r="BC156" s="677"/>
    </row>
    <row r="157" spans="1:55" s="546" customFormat="1" ht="41.25" hidden="1" customHeight="1">
      <c r="A157" s="583"/>
      <c r="B157" s="543"/>
      <c r="C157" s="612" t="s">
        <v>71</v>
      </c>
      <c r="D157" s="618"/>
      <c r="E157" s="612"/>
      <c r="F157" s="612"/>
      <c r="G157" s="651"/>
      <c r="J157" s="542"/>
      <c r="K157" s="583"/>
      <c r="L157" s="610"/>
      <c r="M157" s="610"/>
      <c r="N157" s="610"/>
      <c r="O157" s="610"/>
      <c r="Q157" s="619"/>
      <c r="R157" s="626"/>
      <c r="S157" s="616"/>
      <c r="T157" s="616"/>
      <c r="U157" s="616"/>
      <c r="V157" s="616"/>
      <c r="W157" s="616"/>
      <c r="X157" s="616"/>
      <c r="Y157" s="616"/>
      <c r="Z157" s="616"/>
      <c r="AA157" s="616"/>
      <c r="AB157" s="616"/>
      <c r="AC157" s="616"/>
      <c r="AD157" s="616"/>
      <c r="AE157" s="616"/>
      <c r="AF157" s="616"/>
      <c r="AG157" s="616"/>
      <c r="AH157" s="616"/>
      <c r="AI157" s="616"/>
      <c r="AJ157" s="616"/>
      <c r="AK157" s="616"/>
      <c r="AL157" s="616"/>
      <c r="AM157" s="616"/>
      <c r="AN157" s="616"/>
      <c r="AO157" s="616"/>
      <c r="AP157" s="616"/>
      <c r="AQ157" s="616"/>
      <c r="AR157" s="616"/>
      <c r="AS157" s="616"/>
      <c r="AT157" s="616"/>
      <c r="AU157" s="616"/>
      <c r="AV157" s="616"/>
      <c r="AW157" s="616"/>
      <c r="AX157" s="616"/>
      <c r="AY157" s="616"/>
      <c r="AZ157" s="616"/>
      <c r="BA157" s="616"/>
      <c r="BB157" s="616"/>
      <c r="BC157" s="619"/>
    </row>
    <row r="158" spans="1:55" s="546" customFormat="1" ht="29.1" customHeight="1">
      <c r="A158" s="1000"/>
      <c r="B158" s="644" t="s">
        <v>75</v>
      </c>
      <c r="C158" s="605" t="s">
        <v>993</v>
      </c>
      <c r="D158" s="648">
        <v>532111</v>
      </c>
      <c r="E158" s="607"/>
      <c r="F158" s="607"/>
      <c r="G158" s="621">
        <v>15000000</v>
      </c>
      <c r="H158" s="546">
        <v>1</v>
      </c>
      <c r="I158" s="546" t="s">
        <v>441</v>
      </c>
      <c r="J158" s="718">
        <v>15000000</v>
      </c>
      <c r="K158" s="609" t="s">
        <v>27</v>
      </c>
      <c r="L158" s="552">
        <v>41330</v>
      </c>
      <c r="M158" s="552">
        <v>41349</v>
      </c>
      <c r="N158" s="552">
        <v>41382</v>
      </c>
      <c r="O158" s="552">
        <v>41410</v>
      </c>
      <c r="Q158" s="619"/>
      <c r="R158" s="626"/>
      <c r="S158" s="616"/>
      <c r="T158" s="616"/>
      <c r="U158" s="616"/>
      <c r="V158" s="616"/>
      <c r="W158" s="616"/>
      <c r="X158" s="616"/>
      <c r="Y158" s="616"/>
      <c r="Z158" s="616"/>
      <c r="AA158" s="616"/>
      <c r="AB158" s="616"/>
      <c r="AC158" s="616"/>
      <c r="AD158" s="616"/>
      <c r="AE158" s="616"/>
      <c r="AF158" s="616"/>
      <c r="AG158" s="616"/>
      <c r="AH158" s="616"/>
      <c r="AI158" s="616"/>
      <c r="AJ158" s="616"/>
      <c r="AK158" s="616"/>
      <c r="AL158" s="616"/>
      <c r="AM158" s="616"/>
      <c r="AN158" s="616"/>
      <c r="AO158" s="616"/>
      <c r="AP158" s="616"/>
      <c r="AQ158" s="616"/>
      <c r="AR158" s="616"/>
      <c r="AS158" s="616"/>
      <c r="AT158" s="616"/>
      <c r="AU158" s="616"/>
      <c r="AV158" s="616"/>
      <c r="AW158" s="616"/>
      <c r="AX158" s="616"/>
      <c r="AY158" s="616"/>
      <c r="AZ158" s="616"/>
      <c r="BA158" s="616"/>
      <c r="BB158" s="616"/>
      <c r="BC158" s="619"/>
    </row>
    <row r="159" spans="1:55" s="546" customFormat="1" ht="29.1" customHeight="1">
      <c r="A159" s="1001"/>
      <c r="B159" s="643" t="s">
        <v>26</v>
      </c>
      <c r="C159" s="607" t="s">
        <v>994</v>
      </c>
      <c r="D159" s="648">
        <v>536111</v>
      </c>
      <c r="E159" s="607"/>
      <c r="F159" s="607"/>
      <c r="G159" s="621">
        <v>85000000</v>
      </c>
      <c r="H159" s="546">
        <v>1</v>
      </c>
      <c r="I159" s="546" t="s">
        <v>441</v>
      </c>
      <c r="J159" s="718">
        <v>85000000</v>
      </c>
      <c r="K159" s="609" t="s">
        <v>27</v>
      </c>
      <c r="L159" s="655">
        <v>41316</v>
      </c>
      <c r="M159" s="655">
        <v>41333</v>
      </c>
      <c r="N159" s="655">
        <v>41365</v>
      </c>
      <c r="O159" s="655">
        <v>41424</v>
      </c>
      <c r="Q159" s="619"/>
      <c r="R159" s="626"/>
      <c r="S159" s="616"/>
      <c r="T159" s="616"/>
      <c r="U159" s="616"/>
      <c r="V159" s="616"/>
      <c r="W159" s="616"/>
      <c r="X159" s="616"/>
      <c r="Y159" s="616"/>
      <c r="Z159" s="616"/>
      <c r="AA159" s="616"/>
      <c r="AB159" s="616"/>
      <c r="AC159" s="616"/>
      <c r="AD159" s="616"/>
      <c r="AE159" s="616"/>
      <c r="AF159" s="616"/>
      <c r="AG159" s="616"/>
      <c r="AH159" s="616"/>
      <c r="AI159" s="616"/>
      <c r="AJ159" s="616"/>
      <c r="AK159" s="616"/>
      <c r="AL159" s="616"/>
      <c r="AM159" s="616"/>
      <c r="AN159" s="616"/>
      <c r="AO159" s="616"/>
      <c r="AP159" s="616"/>
      <c r="AQ159" s="616"/>
      <c r="AR159" s="616"/>
      <c r="AS159" s="616"/>
      <c r="AT159" s="616"/>
      <c r="AU159" s="616"/>
      <c r="AV159" s="616"/>
      <c r="AW159" s="616"/>
      <c r="AX159" s="616"/>
      <c r="AY159" s="616"/>
      <c r="AZ159" s="616"/>
      <c r="BA159" s="616"/>
      <c r="BB159" s="616"/>
      <c r="BC159" s="619"/>
    </row>
    <row r="160" spans="1:55" s="546" customFormat="1" ht="38.25" hidden="1" customHeight="1">
      <c r="A160" s="1001"/>
      <c r="B160" s="643"/>
      <c r="C160" s="612" t="s">
        <v>847</v>
      </c>
      <c r="D160" s="618"/>
      <c r="E160" s="612"/>
      <c r="F160" s="612"/>
      <c r="G160" s="646"/>
      <c r="H160" s="602"/>
      <c r="I160" s="602"/>
      <c r="J160" s="718"/>
      <c r="K160" s="645"/>
      <c r="L160" s="620"/>
      <c r="M160" s="620"/>
      <c r="N160" s="620"/>
      <c r="O160" s="620"/>
      <c r="Q160" s="619"/>
      <c r="R160" s="626"/>
      <c r="S160" s="616"/>
      <c r="T160" s="616"/>
      <c r="U160" s="616"/>
      <c r="V160" s="616"/>
      <c r="W160" s="616"/>
      <c r="X160" s="616"/>
      <c r="Y160" s="616"/>
      <c r="Z160" s="616"/>
      <c r="AA160" s="616"/>
      <c r="AB160" s="616"/>
      <c r="AC160" s="616"/>
      <c r="AD160" s="616"/>
      <c r="AE160" s="616"/>
      <c r="AF160" s="616"/>
      <c r="AG160" s="616"/>
      <c r="AH160" s="616"/>
      <c r="AI160" s="616"/>
      <c r="AJ160" s="616"/>
      <c r="AK160" s="616"/>
      <c r="AL160" s="616"/>
      <c r="AM160" s="616"/>
      <c r="AN160" s="616"/>
      <c r="AO160" s="616"/>
      <c r="AP160" s="616"/>
      <c r="AQ160" s="616"/>
      <c r="AR160" s="616"/>
      <c r="AS160" s="616"/>
      <c r="AT160" s="616"/>
      <c r="AU160" s="616"/>
      <c r="AV160" s="616"/>
      <c r="AW160" s="616"/>
      <c r="AX160" s="616"/>
      <c r="AY160" s="616"/>
      <c r="AZ160" s="616"/>
      <c r="BA160" s="616"/>
      <c r="BB160" s="616"/>
      <c r="BC160" s="619"/>
    </row>
    <row r="161" spans="1:55" s="794" customFormat="1" ht="28.5" customHeight="1">
      <c r="A161" s="1001"/>
      <c r="B161" s="1015" t="s">
        <v>917</v>
      </c>
      <c r="C161" s="825" t="s">
        <v>918</v>
      </c>
      <c r="D161" s="744">
        <v>536111</v>
      </c>
      <c r="E161" s="540"/>
      <c r="F161" s="540"/>
      <c r="G161" s="826">
        <f>11000000+5371000</f>
        <v>16371000</v>
      </c>
      <c r="H161" s="827">
        <v>1</v>
      </c>
      <c r="I161" s="827" t="s">
        <v>394</v>
      </c>
      <c r="J161" s="826">
        <f>11000000+5371000</f>
        <v>16371000</v>
      </c>
      <c r="K161" s="596" t="s">
        <v>27</v>
      </c>
      <c r="L161" s="594">
        <v>41337</v>
      </c>
      <c r="M161" s="594">
        <v>41356</v>
      </c>
      <c r="N161" s="594">
        <v>41389</v>
      </c>
      <c r="O161" s="594">
        <v>41417</v>
      </c>
      <c r="P161" s="546"/>
      <c r="Q161" s="797"/>
      <c r="R161" s="798"/>
      <c r="S161" s="799"/>
      <c r="T161" s="799"/>
      <c r="U161" s="799"/>
      <c r="V161" s="799"/>
      <c r="W161" s="799"/>
      <c r="X161" s="799"/>
      <c r="Y161" s="799"/>
      <c r="Z161" s="799"/>
      <c r="AA161" s="799"/>
      <c r="AB161" s="799"/>
      <c r="AC161" s="799"/>
      <c r="AD161" s="799"/>
      <c r="AE161" s="799"/>
      <c r="AF161" s="799"/>
      <c r="AG161" s="799"/>
      <c r="AH161" s="799"/>
      <c r="AI161" s="799"/>
      <c r="AJ161" s="799"/>
      <c r="AK161" s="799"/>
      <c r="AL161" s="799"/>
      <c r="AM161" s="799"/>
      <c r="AN161" s="799"/>
      <c r="AO161" s="799"/>
      <c r="AP161" s="799"/>
      <c r="AQ161" s="799"/>
      <c r="AR161" s="799"/>
      <c r="AS161" s="799"/>
      <c r="AT161" s="799"/>
      <c r="AU161" s="799"/>
      <c r="AV161" s="799"/>
      <c r="AW161" s="799"/>
      <c r="AX161" s="799"/>
      <c r="AY161" s="799"/>
      <c r="AZ161" s="799"/>
      <c r="BA161" s="799"/>
      <c r="BB161" s="799"/>
      <c r="BC161" s="797"/>
    </row>
    <row r="162" spans="1:55" s="546" customFormat="1" ht="29.1" customHeight="1">
      <c r="A162" s="1001"/>
      <c r="B162" s="1016"/>
      <c r="C162" s="823" t="s">
        <v>919</v>
      </c>
      <c r="D162" s="744">
        <v>536111</v>
      </c>
      <c r="E162" s="612"/>
      <c r="F162" s="612"/>
      <c r="G162" s="826">
        <v>50000000</v>
      </c>
      <c r="H162" s="827">
        <v>1</v>
      </c>
      <c r="I162" s="827" t="s">
        <v>441</v>
      </c>
      <c r="J162" s="826">
        <v>50000000</v>
      </c>
      <c r="K162" s="596" t="s">
        <v>27</v>
      </c>
      <c r="L162" s="620"/>
      <c r="M162" s="620"/>
      <c r="N162" s="620"/>
      <c r="O162" s="620"/>
      <c r="Q162" s="619"/>
      <c r="R162" s="626"/>
      <c r="S162" s="616"/>
      <c r="T162" s="616"/>
      <c r="U162" s="616"/>
      <c r="V162" s="616"/>
      <c r="W162" s="616"/>
      <c r="X162" s="616"/>
      <c r="Y162" s="616"/>
      <c r="Z162" s="616"/>
      <c r="AA162" s="616"/>
      <c r="AB162" s="616"/>
      <c r="AC162" s="616"/>
      <c r="AD162" s="616"/>
      <c r="AE162" s="616"/>
      <c r="AF162" s="616"/>
      <c r="AG162" s="616"/>
      <c r="AH162" s="616"/>
      <c r="AI162" s="616"/>
      <c r="AJ162" s="616"/>
      <c r="AK162" s="616"/>
      <c r="AL162" s="616"/>
      <c r="AM162" s="616"/>
      <c r="AN162" s="616"/>
      <c r="AO162" s="616"/>
      <c r="AP162" s="616"/>
      <c r="AQ162" s="616"/>
      <c r="AR162" s="616"/>
      <c r="AS162" s="616"/>
      <c r="AT162" s="616"/>
      <c r="AU162" s="616"/>
      <c r="AV162" s="616"/>
      <c r="AW162" s="616"/>
      <c r="AX162" s="616"/>
      <c r="AY162" s="616"/>
      <c r="AZ162" s="616"/>
      <c r="BA162" s="616"/>
      <c r="BB162" s="616"/>
      <c r="BC162" s="619"/>
    </row>
    <row r="163" spans="1:55" s="546" customFormat="1" ht="29.1" customHeight="1">
      <c r="A163" s="1001"/>
      <c r="B163" s="1016"/>
      <c r="C163" s="824" t="s">
        <v>920</v>
      </c>
      <c r="D163" s="744">
        <v>536111</v>
      </c>
      <c r="E163" s="612"/>
      <c r="F163" s="612"/>
      <c r="G163" s="826">
        <v>6000000</v>
      </c>
      <c r="H163" s="827">
        <v>1</v>
      </c>
      <c r="I163" s="827" t="s">
        <v>441</v>
      </c>
      <c r="J163" s="826">
        <v>6000000</v>
      </c>
      <c r="K163" s="596" t="s">
        <v>27</v>
      </c>
      <c r="L163" s="620"/>
      <c r="M163" s="620"/>
      <c r="N163" s="620"/>
      <c r="O163" s="620"/>
      <c r="Q163" s="619"/>
      <c r="R163" s="626"/>
      <c r="S163" s="616"/>
      <c r="T163" s="616"/>
      <c r="U163" s="616"/>
      <c r="V163" s="616"/>
      <c r="W163" s="616"/>
      <c r="X163" s="616"/>
      <c r="Y163" s="616"/>
      <c r="Z163" s="616"/>
      <c r="AA163" s="616"/>
      <c r="AB163" s="616"/>
      <c r="AC163" s="616"/>
      <c r="AD163" s="616"/>
      <c r="AE163" s="616"/>
      <c r="AF163" s="616"/>
      <c r="AG163" s="616"/>
      <c r="AH163" s="616"/>
      <c r="AI163" s="616"/>
      <c r="AJ163" s="616"/>
      <c r="AK163" s="616"/>
      <c r="AL163" s="616"/>
      <c r="AM163" s="616"/>
      <c r="AN163" s="616"/>
      <c r="AO163" s="616"/>
      <c r="AP163" s="616"/>
      <c r="AQ163" s="616"/>
      <c r="AR163" s="616"/>
      <c r="AS163" s="616"/>
      <c r="AT163" s="616"/>
      <c r="AU163" s="616"/>
      <c r="AV163" s="616"/>
      <c r="AW163" s="616"/>
      <c r="AX163" s="616"/>
      <c r="AY163" s="616"/>
      <c r="AZ163" s="616"/>
      <c r="BA163" s="616"/>
      <c r="BB163" s="616"/>
      <c r="BC163" s="619"/>
    </row>
    <row r="164" spans="1:55" s="546" customFormat="1" ht="29.1" customHeight="1">
      <c r="A164" s="1001"/>
      <c r="B164" s="1017"/>
      <c r="C164" s="823" t="s">
        <v>921</v>
      </c>
      <c r="D164" s="744">
        <v>536111</v>
      </c>
      <c r="E164" s="612"/>
      <c r="F164" s="612"/>
      <c r="G164" s="826">
        <v>39000000</v>
      </c>
      <c r="H164" s="827">
        <v>1</v>
      </c>
      <c r="I164" s="827" t="s">
        <v>441</v>
      </c>
      <c r="J164" s="826">
        <v>39000000</v>
      </c>
      <c r="K164" s="596" t="s">
        <v>27</v>
      </c>
      <c r="L164" s="620"/>
      <c r="M164" s="620"/>
      <c r="N164" s="620"/>
      <c r="O164" s="620"/>
      <c r="Q164" s="619"/>
      <c r="R164" s="626"/>
      <c r="S164" s="616"/>
      <c r="T164" s="616"/>
      <c r="U164" s="616"/>
      <c r="V164" s="616"/>
      <c r="W164" s="616"/>
      <c r="X164" s="616"/>
      <c r="Y164" s="616"/>
      <c r="Z164" s="616"/>
      <c r="AA164" s="616"/>
      <c r="AB164" s="616"/>
      <c r="AC164" s="616"/>
      <c r="AD164" s="616"/>
      <c r="AE164" s="616"/>
      <c r="AF164" s="616"/>
      <c r="AG164" s="616"/>
      <c r="AH164" s="616"/>
      <c r="AI164" s="616"/>
      <c r="AJ164" s="616"/>
      <c r="AK164" s="616"/>
      <c r="AL164" s="616"/>
      <c r="AM164" s="616"/>
      <c r="AN164" s="616"/>
      <c r="AO164" s="616"/>
      <c r="AP164" s="616"/>
      <c r="AQ164" s="616"/>
      <c r="AR164" s="616"/>
      <c r="AS164" s="616"/>
      <c r="AT164" s="616"/>
      <c r="AU164" s="616"/>
      <c r="AV164" s="616"/>
      <c r="AW164" s="616"/>
      <c r="AX164" s="616"/>
      <c r="AY164" s="616"/>
      <c r="AZ164" s="616"/>
      <c r="BA164" s="616"/>
      <c r="BB164" s="616"/>
      <c r="BC164" s="619"/>
    </row>
    <row r="165" spans="1:55" s="546" customFormat="1" ht="29.1" customHeight="1">
      <c r="A165" s="1001"/>
      <c r="B165" s="1018" t="s">
        <v>75</v>
      </c>
      <c r="C165" s="605" t="s">
        <v>925</v>
      </c>
      <c r="D165" s="647">
        <v>537112</v>
      </c>
      <c r="E165" s="605"/>
      <c r="F165" s="605"/>
      <c r="G165" s="621">
        <f>H165*J165</f>
        <v>3000000</v>
      </c>
      <c r="H165" s="607">
        <v>2</v>
      </c>
      <c r="I165" s="607" t="s">
        <v>394</v>
      </c>
      <c r="J165" s="719">
        <v>1500000</v>
      </c>
      <c r="K165" s="609" t="s">
        <v>76</v>
      </c>
      <c r="L165" s="655">
        <v>41351</v>
      </c>
      <c r="M165" s="655">
        <v>41370</v>
      </c>
      <c r="N165" s="655">
        <v>41372</v>
      </c>
      <c r="O165" s="655">
        <v>41401</v>
      </c>
      <c r="Q165" s="619"/>
      <c r="R165" s="626"/>
      <c r="S165" s="616"/>
      <c r="T165" s="616"/>
      <c r="U165" s="616"/>
      <c r="V165" s="616"/>
      <c r="W165" s="616"/>
      <c r="X165" s="616"/>
      <c r="Y165" s="616"/>
      <c r="Z165" s="616"/>
      <c r="AA165" s="616"/>
      <c r="AB165" s="616"/>
      <c r="AC165" s="616"/>
      <c r="AD165" s="616"/>
      <c r="AE165" s="616"/>
      <c r="AF165" s="616"/>
      <c r="AG165" s="616"/>
      <c r="AH165" s="616"/>
      <c r="AI165" s="616"/>
      <c r="AJ165" s="616"/>
      <c r="AK165" s="616"/>
      <c r="AL165" s="616"/>
      <c r="AM165" s="616"/>
      <c r="AN165" s="616"/>
      <c r="AO165" s="616"/>
      <c r="AP165" s="616"/>
      <c r="AQ165" s="616"/>
      <c r="AR165" s="616"/>
      <c r="AS165" s="616"/>
      <c r="AT165" s="616"/>
      <c r="AU165" s="616"/>
      <c r="AV165" s="616"/>
      <c r="AW165" s="616"/>
      <c r="AX165" s="616"/>
      <c r="AY165" s="616"/>
      <c r="AZ165" s="616"/>
      <c r="BA165" s="616"/>
      <c r="BB165" s="616"/>
      <c r="BC165" s="619"/>
    </row>
    <row r="166" spans="1:55" s="546" customFormat="1" ht="29.1" customHeight="1">
      <c r="A166" s="1001"/>
      <c r="B166" s="1019"/>
      <c r="C166" s="605" t="s">
        <v>986</v>
      </c>
      <c r="D166" s="647">
        <v>537112</v>
      </c>
      <c r="E166" s="605"/>
      <c r="F166" s="605"/>
      <c r="G166" s="621">
        <f t="shared" ref="G166:G170" si="4">H166*J166</f>
        <v>6000000</v>
      </c>
      <c r="H166" s="607">
        <v>1</v>
      </c>
      <c r="I166" s="607" t="s">
        <v>394</v>
      </c>
      <c r="J166" s="719">
        <v>6000000</v>
      </c>
      <c r="K166" s="609" t="s">
        <v>76</v>
      </c>
      <c r="L166" s="655"/>
      <c r="M166" s="655"/>
      <c r="N166" s="655"/>
      <c r="O166" s="655"/>
      <c r="Q166" s="619"/>
      <c r="R166" s="626"/>
      <c r="S166" s="616"/>
      <c r="T166" s="616"/>
      <c r="U166" s="616"/>
      <c r="V166" s="616"/>
      <c r="W166" s="616"/>
      <c r="X166" s="616"/>
      <c r="Y166" s="616"/>
      <c r="Z166" s="616"/>
      <c r="AA166" s="616"/>
      <c r="AB166" s="616"/>
      <c r="AC166" s="616"/>
      <c r="AD166" s="616"/>
      <c r="AE166" s="616"/>
      <c r="AF166" s="616"/>
      <c r="AG166" s="616"/>
      <c r="AH166" s="616"/>
      <c r="AI166" s="616"/>
      <c r="AJ166" s="616"/>
      <c r="AK166" s="616"/>
      <c r="AL166" s="616"/>
      <c r="AM166" s="616"/>
      <c r="AN166" s="616"/>
      <c r="AO166" s="616"/>
      <c r="AP166" s="616"/>
      <c r="AQ166" s="616"/>
      <c r="AR166" s="616"/>
      <c r="AS166" s="616"/>
      <c r="AT166" s="616"/>
      <c r="AU166" s="616"/>
      <c r="AV166" s="616"/>
      <c r="AW166" s="616"/>
      <c r="AX166" s="616"/>
      <c r="AY166" s="616"/>
      <c r="AZ166" s="616"/>
      <c r="BA166" s="616"/>
      <c r="BB166" s="616"/>
      <c r="BC166" s="619"/>
    </row>
    <row r="167" spans="1:55" s="546" customFormat="1" ht="29.1" customHeight="1">
      <c r="A167" s="1001"/>
      <c r="B167" s="1019"/>
      <c r="C167" s="605" t="s">
        <v>995</v>
      </c>
      <c r="D167" s="647">
        <v>537112</v>
      </c>
      <c r="E167" s="605"/>
      <c r="F167" s="605"/>
      <c r="G167" s="621">
        <f t="shared" si="4"/>
        <v>4000000</v>
      </c>
      <c r="H167" s="607">
        <v>1</v>
      </c>
      <c r="I167" s="607" t="s">
        <v>394</v>
      </c>
      <c r="J167" s="719">
        <v>4000000</v>
      </c>
      <c r="K167" s="609" t="s">
        <v>76</v>
      </c>
      <c r="L167" s="655"/>
      <c r="M167" s="655"/>
      <c r="N167" s="655"/>
      <c r="O167" s="655"/>
      <c r="Q167" s="619"/>
      <c r="R167" s="626"/>
      <c r="S167" s="616"/>
      <c r="T167" s="616"/>
      <c r="U167" s="616"/>
      <c r="V167" s="616"/>
      <c r="W167" s="616"/>
      <c r="X167" s="616"/>
      <c r="Y167" s="616"/>
      <c r="Z167" s="616"/>
      <c r="AA167" s="616"/>
      <c r="AB167" s="616"/>
      <c r="AC167" s="616"/>
      <c r="AD167" s="616"/>
      <c r="AE167" s="616"/>
      <c r="AF167" s="616"/>
      <c r="AG167" s="616"/>
      <c r="AH167" s="616"/>
      <c r="AI167" s="616"/>
      <c r="AJ167" s="616"/>
      <c r="AK167" s="616"/>
      <c r="AL167" s="616"/>
      <c r="AM167" s="616"/>
      <c r="AN167" s="616"/>
      <c r="AO167" s="616"/>
      <c r="AP167" s="616"/>
      <c r="AQ167" s="616"/>
      <c r="AR167" s="616"/>
      <c r="AS167" s="616"/>
      <c r="AT167" s="616"/>
      <c r="AU167" s="616"/>
      <c r="AV167" s="616"/>
      <c r="AW167" s="616"/>
      <c r="AX167" s="616"/>
      <c r="AY167" s="616"/>
      <c r="AZ167" s="616"/>
      <c r="BA167" s="616"/>
      <c r="BB167" s="616"/>
      <c r="BC167" s="619"/>
    </row>
    <row r="168" spans="1:55" s="546" customFormat="1" ht="29.1" customHeight="1">
      <c r="A168" s="1001"/>
      <c r="B168" s="1019"/>
      <c r="C168" s="605" t="s">
        <v>996</v>
      </c>
      <c r="D168" s="647">
        <v>537112</v>
      </c>
      <c r="E168" s="605"/>
      <c r="F168" s="605"/>
      <c r="G168" s="621">
        <f t="shared" si="4"/>
        <v>12000000</v>
      </c>
      <c r="H168" s="607">
        <v>2</v>
      </c>
      <c r="I168" s="607" t="s">
        <v>394</v>
      </c>
      <c r="J168" s="719">
        <v>6000000</v>
      </c>
      <c r="K168" s="609" t="s">
        <v>76</v>
      </c>
      <c r="L168" s="655"/>
      <c r="M168" s="655"/>
      <c r="N168" s="655"/>
      <c r="O168" s="655"/>
      <c r="Q168" s="619"/>
      <c r="R168" s="626"/>
      <c r="S168" s="616"/>
      <c r="T168" s="616"/>
      <c r="U168" s="616"/>
      <c r="V168" s="616"/>
      <c r="W168" s="616"/>
      <c r="X168" s="616"/>
      <c r="Y168" s="616"/>
      <c r="Z168" s="616"/>
      <c r="AA168" s="616"/>
      <c r="AB168" s="616"/>
      <c r="AC168" s="616"/>
      <c r="AD168" s="616"/>
      <c r="AE168" s="616"/>
      <c r="AF168" s="616"/>
      <c r="AG168" s="616"/>
      <c r="AH168" s="616"/>
      <c r="AI168" s="616"/>
      <c r="AJ168" s="616"/>
      <c r="AK168" s="616"/>
      <c r="AL168" s="616"/>
      <c r="AM168" s="616"/>
      <c r="AN168" s="616"/>
      <c r="AO168" s="616"/>
      <c r="AP168" s="616"/>
      <c r="AQ168" s="616"/>
      <c r="AR168" s="616"/>
      <c r="AS168" s="616"/>
      <c r="AT168" s="616"/>
      <c r="AU168" s="616"/>
      <c r="AV168" s="616"/>
      <c r="AW168" s="616"/>
      <c r="AX168" s="616"/>
      <c r="AY168" s="616"/>
      <c r="AZ168" s="616"/>
      <c r="BA168" s="616"/>
      <c r="BB168" s="616"/>
      <c r="BC168" s="619"/>
    </row>
    <row r="169" spans="1:55" s="546" customFormat="1" ht="29.1" customHeight="1">
      <c r="A169" s="1001"/>
      <c r="B169" s="1019"/>
      <c r="C169" s="605" t="s">
        <v>997</v>
      </c>
      <c r="D169" s="647">
        <v>537112</v>
      </c>
      <c r="E169" s="605"/>
      <c r="F169" s="605"/>
      <c r="G169" s="621">
        <f t="shared" si="4"/>
        <v>6250000</v>
      </c>
      <c r="H169" s="546">
        <v>1</v>
      </c>
      <c r="I169" s="546" t="s">
        <v>441</v>
      </c>
      <c r="J169" s="719">
        <v>6250000</v>
      </c>
      <c r="K169" s="609" t="s">
        <v>76</v>
      </c>
      <c r="L169" s="655"/>
      <c r="M169" s="655"/>
      <c r="N169" s="655"/>
      <c r="O169" s="655"/>
      <c r="Q169" s="619"/>
      <c r="R169" s="626"/>
      <c r="S169" s="616"/>
      <c r="T169" s="616"/>
      <c r="U169" s="616"/>
      <c r="V169" s="616"/>
      <c r="W169" s="616"/>
      <c r="X169" s="616"/>
      <c r="Y169" s="616"/>
      <c r="Z169" s="616"/>
      <c r="AA169" s="616"/>
      <c r="AB169" s="616"/>
      <c r="AC169" s="616"/>
      <c r="AD169" s="616"/>
      <c r="AE169" s="616"/>
      <c r="AF169" s="616"/>
      <c r="AG169" s="616"/>
      <c r="AH169" s="616"/>
      <c r="AI169" s="616"/>
      <c r="AJ169" s="616"/>
      <c r="AK169" s="616"/>
      <c r="AL169" s="616"/>
      <c r="AM169" s="616"/>
      <c r="AN169" s="616"/>
      <c r="AO169" s="616"/>
      <c r="AP169" s="616"/>
      <c r="AQ169" s="616"/>
      <c r="AR169" s="616"/>
      <c r="AS169" s="616"/>
      <c r="AT169" s="616"/>
      <c r="AU169" s="616"/>
      <c r="AV169" s="616"/>
      <c r="AW169" s="616"/>
      <c r="AX169" s="616"/>
      <c r="AY169" s="616"/>
      <c r="AZ169" s="616"/>
      <c r="BA169" s="616"/>
      <c r="BB169" s="616"/>
      <c r="BC169" s="619"/>
    </row>
    <row r="170" spans="1:55" s="546" customFormat="1" ht="29.1" customHeight="1">
      <c r="A170" s="1002"/>
      <c r="B170" s="1020"/>
      <c r="C170" s="605" t="s">
        <v>998</v>
      </c>
      <c r="D170" s="647">
        <v>537112</v>
      </c>
      <c r="E170" s="605"/>
      <c r="F170" s="605"/>
      <c r="G170" s="621">
        <f t="shared" si="4"/>
        <v>18750000</v>
      </c>
      <c r="H170" s="607">
        <v>3</v>
      </c>
      <c r="I170" s="607" t="s">
        <v>394</v>
      </c>
      <c r="J170" s="719">
        <v>6250000</v>
      </c>
      <c r="K170" s="609" t="s">
        <v>76</v>
      </c>
      <c r="L170" s="655"/>
      <c r="M170" s="655"/>
      <c r="N170" s="655"/>
      <c r="O170" s="655"/>
      <c r="Q170" s="619"/>
      <c r="R170" s="626"/>
      <c r="S170" s="616"/>
      <c r="T170" s="616"/>
      <c r="U170" s="616"/>
      <c r="V170" s="616"/>
      <c r="W170" s="616"/>
      <c r="X170" s="616"/>
      <c r="Y170" s="616"/>
      <c r="Z170" s="616"/>
      <c r="AA170" s="616"/>
      <c r="AB170" s="616"/>
      <c r="AC170" s="616"/>
      <c r="AD170" s="616"/>
      <c r="AE170" s="616"/>
      <c r="AF170" s="616"/>
      <c r="AG170" s="616"/>
      <c r="AH170" s="616"/>
      <c r="AI170" s="616"/>
      <c r="AJ170" s="616"/>
      <c r="AK170" s="616"/>
      <c r="AL170" s="616"/>
      <c r="AM170" s="616"/>
      <c r="AN170" s="616"/>
      <c r="AO170" s="616"/>
      <c r="AP170" s="616"/>
      <c r="AQ170" s="616"/>
      <c r="AR170" s="616"/>
      <c r="AS170" s="616"/>
      <c r="AT170" s="616"/>
      <c r="AU170" s="616"/>
      <c r="AV170" s="616"/>
      <c r="AW170" s="616"/>
      <c r="AX170" s="616"/>
      <c r="AY170" s="616"/>
      <c r="AZ170" s="616"/>
      <c r="BA170" s="616"/>
      <c r="BB170" s="616"/>
      <c r="BC170" s="619"/>
    </row>
    <row r="171" spans="1:55" s="546" customFormat="1" ht="29.1" hidden="1" customHeight="1">
      <c r="A171" s="583"/>
      <c r="B171" s="602"/>
      <c r="C171" s="612" t="s">
        <v>472</v>
      </c>
      <c r="D171" s="647"/>
      <c r="E171" s="612"/>
      <c r="F171" s="612"/>
      <c r="G171" s="620"/>
      <c r="H171" s="602"/>
      <c r="I171" s="602"/>
      <c r="J171" s="718"/>
      <c r="K171" s="645"/>
      <c r="L171" s="620"/>
      <c r="M171" s="620"/>
      <c r="N171" s="620"/>
      <c r="O171" s="620"/>
      <c r="Q171" s="619"/>
      <c r="R171" s="626"/>
      <c r="S171" s="616"/>
      <c r="T171" s="616"/>
      <c r="U171" s="616"/>
      <c r="V171" s="616"/>
      <c r="W171" s="616"/>
      <c r="X171" s="616"/>
      <c r="Y171" s="616"/>
      <c r="Z171" s="616"/>
      <c r="AA171" s="616"/>
      <c r="AB171" s="616"/>
      <c r="AC171" s="616"/>
      <c r="AD171" s="616"/>
      <c r="AE171" s="616"/>
      <c r="AF171" s="616"/>
      <c r="AG171" s="616"/>
      <c r="AH171" s="616"/>
      <c r="AI171" s="616"/>
      <c r="AJ171" s="616"/>
      <c r="AK171" s="616"/>
      <c r="AL171" s="616"/>
      <c r="AM171" s="616"/>
      <c r="AN171" s="616"/>
      <c r="AO171" s="616"/>
      <c r="AP171" s="616"/>
      <c r="AQ171" s="616"/>
      <c r="AR171" s="616"/>
      <c r="AS171" s="616"/>
      <c r="AT171" s="616"/>
      <c r="AU171" s="616"/>
      <c r="AV171" s="616"/>
      <c r="AW171" s="616"/>
      <c r="AX171" s="616"/>
      <c r="AY171" s="616"/>
      <c r="AZ171" s="616"/>
      <c r="BA171" s="616"/>
      <c r="BB171" s="616"/>
      <c r="BC171" s="619"/>
    </row>
    <row r="172" spans="1:55" s="794" customFormat="1" ht="29.1" hidden="1" customHeight="1">
      <c r="A172" s="789"/>
      <c r="B172" s="801"/>
      <c r="C172" s="790" t="s">
        <v>838</v>
      </c>
      <c r="D172" s="800">
        <v>537112</v>
      </c>
      <c r="E172" s="790"/>
      <c r="F172" s="790"/>
      <c r="G172" s="793">
        <v>50000000</v>
      </c>
      <c r="H172" s="794">
        <v>1</v>
      </c>
      <c r="I172" s="794" t="s">
        <v>441</v>
      </c>
      <c r="J172" s="795">
        <v>50000000</v>
      </c>
      <c r="K172" s="787" t="s">
        <v>76</v>
      </c>
      <c r="L172" s="804">
        <v>41351</v>
      </c>
      <c r="M172" s="804">
        <v>41370</v>
      </c>
      <c r="N172" s="804">
        <v>41372</v>
      </c>
      <c r="O172" s="804">
        <v>41401</v>
      </c>
      <c r="Q172" s="797"/>
      <c r="R172" s="798"/>
      <c r="S172" s="799"/>
      <c r="T172" s="799"/>
      <c r="U172" s="799"/>
      <c r="V172" s="799"/>
      <c r="W172" s="799"/>
      <c r="X172" s="799"/>
      <c r="Y172" s="799"/>
      <c r="Z172" s="799"/>
      <c r="AA172" s="799"/>
      <c r="AB172" s="799"/>
      <c r="AC172" s="799"/>
      <c r="AD172" s="799"/>
      <c r="AE172" s="799"/>
      <c r="AF172" s="799"/>
      <c r="AG172" s="799"/>
      <c r="AH172" s="799"/>
      <c r="AI172" s="799"/>
      <c r="AJ172" s="799"/>
      <c r="AK172" s="799"/>
      <c r="AL172" s="799"/>
      <c r="AM172" s="799"/>
      <c r="AN172" s="799"/>
      <c r="AO172" s="799"/>
      <c r="AP172" s="799"/>
      <c r="AQ172" s="799"/>
      <c r="AR172" s="799"/>
      <c r="AS172" s="799"/>
      <c r="AT172" s="799"/>
      <c r="AU172" s="799"/>
      <c r="AV172" s="799"/>
      <c r="AW172" s="799"/>
      <c r="AX172" s="799"/>
      <c r="AY172" s="799"/>
      <c r="AZ172" s="799"/>
      <c r="BA172" s="799"/>
      <c r="BB172" s="799"/>
      <c r="BC172" s="797"/>
    </row>
    <row r="173" spans="1:55" s="674" customFormat="1">
      <c r="A173" s="673">
        <v>6</v>
      </c>
      <c r="B173" s="1024" t="s">
        <v>902</v>
      </c>
      <c r="C173" s="1025"/>
      <c r="D173" s="1025"/>
      <c r="E173" s="1025"/>
      <c r="F173" s="1025"/>
      <c r="G173" s="1025"/>
      <c r="H173" s="1025"/>
      <c r="I173" s="1025"/>
      <c r="J173" s="1025"/>
      <c r="K173" s="1025"/>
      <c r="L173" s="1025"/>
      <c r="M173" s="1025"/>
      <c r="N173" s="1025"/>
      <c r="O173" s="1025"/>
      <c r="P173" s="1026"/>
      <c r="Q173" s="677"/>
      <c r="R173" s="678"/>
      <c r="S173" s="676"/>
      <c r="T173" s="676"/>
      <c r="U173" s="676"/>
      <c r="V173" s="676"/>
      <c r="W173" s="676"/>
      <c r="X173" s="676"/>
      <c r="Y173" s="676"/>
      <c r="Z173" s="676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676"/>
      <c r="AK173" s="676"/>
      <c r="AL173" s="676"/>
      <c r="AM173" s="676"/>
      <c r="AN173" s="676"/>
      <c r="AO173" s="676"/>
      <c r="AP173" s="676"/>
      <c r="AQ173" s="676"/>
      <c r="AR173" s="676"/>
      <c r="AS173" s="676"/>
      <c r="AT173" s="676"/>
      <c r="AU173" s="676"/>
      <c r="AV173" s="676"/>
      <c r="AW173" s="676"/>
      <c r="AX173" s="676"/>
      <c r="AY173" s="676"/>
      <c r="AZ173" s="676"/>
      <c r="BA173" s="676"/>
      <c r="BB173" s="676"/>
      <c r="BC173" s="677"/>
    </row>
    <row r="174" spans="1:55" s="546" customFormat="1" ht="29.1" hidden="1" customHeight="1">
      <c r="A174" s="583"/>
      <c r="B174" s="629"/>
      <c r="C174" s="612" t="s">
        <v>388</v>
      </c>
      <c r="D174" s="591"/>
      <c r="E174" s="576"/>
      <c r="F174" s="576"/>
      <c r="G174" s="611"/>
      <c r="J174" s="542"/>
      <c r="K174" s="583"/>
      <c r="L174" s="610"/>
      <c r="M174" s="610"/>
      <c r="N174" s="610"/>
      <c r="O174" s="610"/>
      <c r="Q174" s="619"/>
      <c r="R174" s="626"/>
      <c r="S174" s="616"/>
      <c r="T174" s="616"/>
      <c r="U174" s="616"/>
      <c r="V174" s="616"/>
      <c r="W174" s="616"/>
      <c r="X174" s="616"/>
      <c r="Y174" s="616"/>
      <c r="Z174" s="616"/>
      <c r="AA174" s="616"/>
      <c r="AB174" s="616"/>
      <c r="AC174" s="616"/>
      <c r="AD174" s="616"/>
      <c r="AE174" s="616"/>
      <c r="AF174" s="616"/>
      <c r="AG174" s="616"/>
      <c r="AH174" s="616"/>
      <c r="AI174" s="616"/>
      <c r="AJ174" s="616"/>
      <c r="AK174" s="616"/>
      <c r="AL174" s="616"/>
      <c r="AM174" s="616"/>
      <c r="AN174" s="616"/>
      <c r="AO174" s="616"/>
      <c r="AP174" s="616"/>
      <c r="AQ174" s="616"/>
      <c r="AR174" s="616"/>
      <c r="AS174" s="616"/>
      <c r="AT174" s="616"/>
      <c r="AU174" s="616"/>
      <c r="AV174" s="616"/>
      <c r="AW174" s="616"/>
      <c r="AX174" s="616"/>
      <c r="AY174" s="616"/>
      <c r="AZ174" s="616"/>
      <c r="BA174" s="616"/>
      <c r="BB174" s="616"/>
      <c r="BC174" s="619"/>
    </row>
    <row r="175" spans="1:55" s="546" customFormat="1" ht="28.5" customHeight="1">
      <c r="A175" s="1000"/>
      <c r="B175" s="1009" t="s">
        <v>75</v>
      </c>
      <c r="C175" s="1027" t="s">
        <v>922</v>
      </c>
      <c r="D175" s="1028"/>
      <c r="E175" s="1028"/>
      <c r="F175" s="1028"/>
      <c r="G175" s="1028"/>
      <c r="H175" s="1028"/>
      <c r="I175" s="1028"/>
      <c r="J175" s="1028"/>
      <c r="K175" s="1028"/>
      <c r="L175" s="1028"/>
      <c r="M175" s="1028"/>
      <c r="N175" s="1028"/>
      <c r="O175" s="1028"/>
      <c r="P175" s="1029"/>
      <c r="Q175" s="619"/>
      <c r="R175" s="626"/>
      <c r="S175" s="616"/>
      <c r="T175" s="616"/>
      <c r="U175" s="616"/>
      <c r="V175" s="616"/>
      <c r="W175" s="616"/>
      <c r="X175" s="616"/>
      <c r="Y175" s="616"/>
      <c r="Z175" s="616"/>
      <c r="AA175" s="616"/>
      <c r="AB175" s="616"/>
      <c r="AC175" s="616"/>
      <c r="AD175" s="616"/>
      <c r="AE175" s="616"/>
      <c r="AF175" s="616"/>
      <c r="AG175" s="616"/>
      <c r="AH175" s="616"/>
      <c r="AI175" s="616"/>
      <c r="AJ175" s="616"/>
      <c r="AK175" s="616"/>
      <c r="AL175" s="616"/>
      <c r="AM175" s="616"/>
      <c r="AN175" s="616"/>
      <c r="AO175" s="616"/>
      <c r="AP175" s="616"/>
      <c r="AQ175" s="616"/>
      <c r="AR175" s="616"/>
      <c r="AS175" s="616"/>
      <c r="AT175" s="616"/>
      <c r="AU175" s="616"/>
      <c r="AV175" s="616"/>
      <c r="AW175" s="616"/>
      <c r="AX175" s="616"/>
      <c r="AY175" s="616"/>
      <c r="AZ175" s="616"/>
      <c r="BA175" s="616"/>
      <c r="BB175" s="616"/>
      <c r="BC175" s="619"/>
    </row>
    <row r="176" spans="1:55" s="546" customFormat="1" ht="28.5" customHeight="1">
      <c r="A176" s="1001"/>
      <c r="B176" s="1010"/>
      <c r="C176" s="828" t="s">
        <v>923</v>
      </c>
      <c r="D176" s="648">
        <v>532111</v>
      </c>
      <c r="E176" s="828"/>
      <c r="F176" s="576"/>
      <c r="G176" s="708">
        <f>H176*J176</f>
        <v>4000000</v>
      </c>
      <c r="H176" s="830">
        <v>1</v>
      </c>
      <c r="I176" s="831" t="s">
        <v>394</v>
      </c>
      <c r="J176" s="832">
        <v>4000000</v>
      </c>
      <c r="K176" s="596" t="s">
        <v>27</v>
      </c>
      <c r="L176" s="594">
        <v>41330</v>
      </c>
      <c r="M176" s="594">
        <v>41349</v>
      </c>
      <c r="N176" s="594">
        <v>41382</v>
      </c>
      <c r="O176" s="594">
        <v>41410</v>
      </c>
      <c r="Q176" s="619"/>
      <c r="R176" s="626"/>
      <c r="S176" s="616"/>
      <c r="T176" s="616"/>
      <c r="U176" s="616"/>
      <c r="V176" s="616"/>
      <c r="W176" s="616"/>
      <c r="X176" s="616"/>
      <c r="Y176" s="616"/>
      <c r="Z176" s="616"/>
      <c r="AA176" s="616"/>
      <c r="AB176" s="616"/>
      <c r="AC176" s="616"/>
      <c r="AD176" s="616"/>
      <c r="AE176" s="616"/>
      <c r="AF176" s="616"/>
      <c r="AG176" s="616"/>
      <c r="AH176" s="616"/>
      <c r="AI176" s="616"/>
      <c r="AJ176" s="616"/>
      <c r="AK176" s="616"/>
      <c r="AL176" s="616"/>
      <c r="AM176" s="616"/>
      <c r="AN176" s="616"/>
      <c r="AO176" s="616"/>
      <c r="AP176" s="616"/>
      <c r="AQ176" s="616"/>
      <c r="AR176" s="616"/>
      <c r="AS176" s="616"/>
      <c r="AT176" s="616"/>
      <c r="AU176" s="616"/>
      <c r="AV176" s="616"/>
      <c r="AW176" s="616"/>
      <c r="AX176" s="616"/>
      <c r="AY176" s="616"/>
      <c r="AZ176" s="616"/>
      <c r="BA176" s="616"/>
      <c r="BB176" s="616"/>
      <c r="BC176" s="619"/>
    </row>
    <row r="177" spans="1:55" s="546" customFormat="1" ht="28.5" customHeight="1">
      <c r="A177" s="1001"/>
      <c r="B177" s="1010"/>
      <c r="C177" s="828" t="s">
        <v>924</v>
      </c>
      <c r="D177" s="648">
        <v>532111</v>
      </c>
      <c r="E177" s="828"/>
      <c r="F177" s="576"/>
      <c r="G177" s="708">
        <f t="shared" ref="G177:G198" si="5">H177*J177</f>
        <v>6000000</v>
      </c>
      <c r="H177" s="830">
        <v>1</v>
      </c>
      <c r="I177" s="831" t="s">
        <v>394</v>
      </c>
      <c r="J177" s="832">
        <v>6000000</v>
      </c>
      <c r="K177" s="596" t="s">
        <v>27</v>
      </c>
      <c r="L177" s="594"/>
      <c r="M177" s="594"/>
      <c r="N177" s="594"/>
      <c r="O177" s="594"/>
      <c r="Q177" s="619"/>
      <c r="R177" s="626"/>
      <c r="S177" s="616"/>
      <c r="T177" s="616"/>
      <c r="U177" s="616"/>
      <c r="V177" s="616"/>
      <c r="W177" s="616"/>
      <c r="X177" s="616"/>
      <c r="Y177" s="616"/>
      <c r="Z177" s="616"/>
      <c r="AA177" s="616"/>
      <c r="AB177" s="616"/>
      <c r="AC177" s="616"/>
      <c r="AD177" s="616"/>
      <c r="AE177" s="616"/>
      <c r="AF177" s="616"/>
      <c r="AG177" s="616"/>
      <c r="AH177" s="616"/>
      <c r="AI177" s="616"/>
      <c r="AJ177" s="616"/>
      <c r="AK177" s="616"/>
      <c r="AL177" s="616"/>
      <c r="AM177" s="616"/>
      <c r="AN177" s="616"/>
      <c r="AO177" s="616"/>
      <c r="AP177" s="616"/>
      <c r="AQ177" s="616"/>
      <c r="AR177" s="616"/>
      <c r="AS177" s="616"/>
      <c r="AT177" s="616"/>
      <c r="AU177" s="616"/>
      <c r="AV177" s="616"/>
      <c r="AW177" s="616"/>
      <c r="AX177" s="616"/>
      <c r="AY177" s="616"/>
      <c r="AZ177" s="616"/>
      <c r="BA177" s="616"/>
      <c r="BB177" s="616"/>
      <c r="BC177" s="619"/>
    </row>
    <row r="178" spans="1:55" s="546" customFormat="1" ht="28.5" customHeight="1">
      <c r="A178" s="1001"/>
      <c r="B178" s="1010"/>
      <c r="C178" s="828" t="s">
        <v>925</v>
      </c>
      <c r="D178" s="648">
        <v>532111</v>
      </c>
      <c r="E178" s="828"/>
      <c r="F178" s="576"/>
      <c r="G178" s="708">
        <f t="shared" si="5"/>
        <v>3000000</v>
      </c>
      <c r="H178" s="830">
        <v>3</v>
      </c>
      <c r="I178" s="831" t="s">
        <v>394</v>
      </c>
      <c r="J178" s="832">
        <v>1000000</v>
      </c>
      <c r="K178" s="596" t="s">
        <v>27</v>
      </c>
      <c r="L178" s="594"/>
      <c r="M178" s="594"/>
      <c r="N178" s="594"/>
      <c r="O178" s="594"/>
      <c r="Q178" s="619"/>
      <c r="R178" s="626"/>
      <c r="S178" s="616"/>
      <c r="T178" s="616"/>
      <c r="U178" s="616"/>
      <c r="V178" s="616"/>
      <c r="W178" s="616"/>
      <c r="X178" s="616"/>
      <c r="Y178" s="616"/>
      <c r="Z178" s="616"/>
      <c r="AA178" s="616"/>
      <c r="AB178" s="616"/>
      <c r="AC178" s="616"/>
      <c r="AD178" s="616"/>
      <c r="AE178" s="616"/>
      <c r="AF178" s="616"/>
      <c r="AG178" s="616"/>
      <c r="AH178" s="616"/>
      <c r="AI178" s="616"/>
      <c r="AJ178" s="616"/>
      <c r="AK178" s="616"/>
      <c r="AL178" s="616"/>
      <c r="AM178" s="616"/>
      <c r="AN178" s="616"/>
      <c r="AO178" s="616"/>
      <c r="AP178" s="616"/>
      <c r="AQ178" s="616"/>
      <c r="AR178" s="616"/>
      <c r="AS178" s="616"/>
      <c r="AT178" s="616"/>
      <c r="AU178" s="616"/>
      <c r="AV178" s="616"/>
      <c r="AW178" s="616"/>
      <c r="AX178" s="616"/>
      <c r="AY178" s="616"/>
      <c r="AZ178" s="616"/>
      <c r="BA178" s="616"/>
      <c r="BB178" s="616"/>
      <c r="BC178" s="619"/>
    </row>
    <row r="179" spans="1:55" s="546" customFormat="1" ht="28.5" customHeight="1">
      <c r="A179" s="1001"/>
      <c r="B179" s="1010"/>
      <c r="C179" s="828" t="s">
        <v>926</v>
      </c>
      <c r="D179" s="648">
        <v>532111</v>
      </c>
      <c r="E179" s="828"/>
      <c r="F179" s="576"/>
      <c r="G179" s="708">
        <f t="shared" si="5"/>
        <v>3000000</v>
      </c>
      <c r="H179" s="830">
        <v>2</v>
      </c>
      <c r="I179" s="831" t="s">
        <v>394</v>
      </c>
      <c r="J179" s="832">
        <v>1500000</v>
      </c>
      <c r="K179" s="596" t="s">
        <v>27</v>
      </c>
      <c r="L179" s="594"/>
      <c r="M179" s="594"/>
      <c r="N179" s="594"/>
      <c r="O179" s="594"/>
      <c r="Q179" s="619"/>
      <c r="R179" s="626"/>
      <c r="S179" s="616"/>
      <c r="T179" s="616"/>
      <c r="U179" s="616"/>
      <c r="V179" s="616"/>
      <c r="W179" s="616"/>
      <c r="X179" s="616"/>
      <c r="Y179" s="616"/>
      <c r="Z179" s="616"/>
      <c r="AA179" s="616"/>
      <c r="AB179" s="616"/>
      <c r="AC179" s="616"/>
      <c r="AD179" s="616"/>
      <c r="AE179" s="616"/>
      <c r="AF179" s="616"/>
      <c r="AG179" s="616"/>
      <c r="AH179" s="616"/>
      <c r="AI179" s="616"/>
      <c r="AJ179" s="616"/>
      <c r="AK179" s="616"/>
      <c r="AL179" s="616"/>
      <c r="AM179" s="616"/>
      <c r="AN179" s="616"/>
      <c r="AO179" s="616"/>
      <c r="AP179" s="616"/>
      <c r="AQ179" s="616"/>
      <c r="AR179" s="616"/>
      <c r="AS179" s="616"/>
      <c r="AT179" s="616"/>
      <c r="AU179" s="616"/>
      <c r="AV179" s="616"/>
      <c r="AW179" s="616"/>
      <c r="AX179" s="616"/>
      <c r="AY179" s="616"/>
      <c r="AZ179" s="616"/>
      <c r="BA179" s="616"/>
      <c r="BB179" s="616"/>
      <c r="BC179" s="619"/>
    </row>
    <row r="180" spans="1:55" s="546" customFormat="1" ht="28.5" customHeight="1">
      <c r="A180" s="1001"/>
      <c r="B180" s="1010"/>
      <c r="C180" s="1027" t="s">
        <v>927</v>
      </c>
      <c r="D180" s="1028"/>
      <c r="E180" s="1028"/>
      <c r="F180" s="1028"/>
      <c r="G180" s="1028"/>
      <c r="H180" s="1028"/>
      <c r="I180" s="1028"/>
      <c r="J180" s="1028"/>
      <c r="K180" s="1028"/>
      <c r="L180" s="1028"/>
      <c r="M180" s="1028"/>
      <c r="N180" s="1028"/>
      <c r="O180" s="1028"/>
      <c r="P180" s="1029"/>
      <c r="Q180" s="619"/>
      <c r="R180" s="626"/>
      <c r="S180" s="616"/>
      <c r="T180" s="616"/>
      <c r="U180" s="616"/>
      <c r="V180" s="616"/>
      <c r="W180" s="616"/>
      <c r="X180" s="616"/>
      <c r="Y180" s="616"/>
      <c r="Z180" s="616"/>
      <c r="AA180" s="616"/>
      <c r="AB180" s="616"/>
      <c r="AC180" s="616"/>
      <c r="AD180" s="616"/>
      <c r="AE180" s="616"/>
      <c r="AF180" s="616"/>
      <c r="AG180" s="616"/>
      <c r="AH180" s="616"/>
      <c r="AI180" s="616"/>
      <c r="AJ180" s="616"/>
      <c r="AK180" s="616"/>
      <c r="AL180" s="616"/>
      <c r="AM180" s="616"/>
      <c r="AN180" s="616"/>
      <c r="AO180" s="616"/>
      <c r="AP180" s="616"/>
      <c r="AQ180" s="616"/>
      <c r="AR180" s="616"/>
      <c r="AS180" s="616"/>
      <c r="AT180" s="616"/>
      <c r="AU180" s="616"/>
      <c r="AV180" s="616"/>
      <c r="AW180" s="616"/>
      <c r="AX180" s="616"/>
      <c r="AY180" s="616"/>
      <c r="AZ180" s="616"/>
      <c r="BA180" s="616"/>
      <c r="BB180" s="616"/>
      <c r="BC180" s="619"/>
    </row>
    <row r="181" spans="1:55" s="546" customFormat="1" ht="28.5" customHeight="1">
      <c r="A181" s="1001"/>
      <c r="B181" s="1010"/>
      <c r="C181" s="828" t="s">
        <v>923</v>
      </c>
      <c r="D181" s="648">
        <v>532111</v>
      </c>
      <c r="E181" s="828"/>
      <c r="F181" s="576"/>
      <c r="G181" s="708">
        <f t="shared" si="5"/>
        <v>5000000</v>
      </c>
      <c r="H181" s="830">
        <v>1</v>
      </c>
      <c r="I181" s="831" t="s">
        <v>394</v>
      </c>
      <c r="J181" s="832">
        <v>5000000</v>
      </c>
      <c r="K181" s="596" t="s">
        <v>27</v>
      </c>
      <c r="L181" s="594"/>
      <c r="M181" s="594"/>
      <c r="N181" s="594"/>
      <c r="O181" s="594"/>
      <c r="Q181" s="619"/>
      <c r="R181" s="626"/>
      <c r="S181" s="616"/>
      <c r="T181" s="616"/>
      <c r="U181" s="616"/>
      <c r="V181" s="616"/>
      <c r="W181" s="616"/>
      <c r="X181" s="616"/>
      <c r="Y181" s="616"/>
      <c r="Z181" s="616"/>
      <c r="AA181" s="616"/>
      <c r="AB181" s="616"/>
      <c r="AC181" s="616"/>
      <c r="AD181" s="616"/>
      <c r="AE181" s="616"/>
      <c r="AF181" s="616"/>
      <c r="AG181" s="616"/>
      <c r="AH181" s="616"/>
      <c r="AI181" s="616"/>
      <c r="AJ181" s="616"/>
      <c r="AK181" s="616"/>
      <c r="AL181" s="616"/>
      <c r="AM181" s="616"/>
      <c r="AN181" s="616"/>
      <c r="AO181" s="616"/>
      <c r="AP181" s="616"/>
      <c r="AQ181" s="616"/>
      <c r="AR181" s="616"/>
      <c r="AS181" s="616"/>
      <c r="AT181" s="616"/>
      <c r="AU181" s="616"/>
      <c r="AV181" s="616"/>
      <c r="AW181" s="616"/>
      <c r="AX181" s="616"/>
      <c r="AY181" s="616"/>
      <c r="AZ181" s="616"/>
      <c r="BA181" s="616"/>
      <c r="BB181" s="616"/>
      <c r="BC181" s="619"/>
    </row>
    <row r="182" spans="1:55" s="546" customFormat="1" ht="28.5" customHeight="1">
      <c r="A182" s="1001"/>
      <c r="B182" s="1010"/>
      <c r="C182" s="1027" t="s">
        <v>928</v>
      </c>
      <c r="D182" s="1028"/>
      <c r="E182" s="1028"/>
      <c r="F182" s="1028"/>
      <c r="G182" s="1028"/>
      <c r="H182" s="1028"/>
      <c r="I182" s="1028"/>
      <c r="J182" s="1028"/>
      <c r="K182" s="1028"/>
      <c r="L182" s="1028"/>
      <c r="M182" s="1028"/>
      <c r="N182" s="1028"/>
      <c r="O182" s="1028"/>
      <c r="P182" s="1029"/>
      <c r="Q182" s="619"/>
      <c r="R182" s="626"/>
      <c r="S182" s="616"/>
      <c r="T182" s="616"/>
      <c r="U182" s="616"/>
      <c r="V182" s="616"/>
      <c r="W182" s="616"/>
      <c r="X182" s="616"/>
      <c r="Y182" s="616"/>
      <c r="Z182" s="616"/>
      <c r="AA182" s="616"/>
      <c r="AB182" s="616"/>
      <c r="AC182" s="616"/>
      <c r="AD182" s="616"/>
      <c r="AE182" s="616"/>
      <c r="AF182" s="616"/>
      <c r="AG182" s="616"/>
      <c r="AH182" s="616"/>
      <c r="AI182" s="616"/>
      <c r="AJ182" s="616"/>
      <c r="AK182" s="616"/>
      <c r="AL182" s="616"/>
      <c r="AM182" s="616"/>
      <c r="AN182" s="616"/>
      <c r="AO182" s="616"/>
      <c r="AP182" s="616"/>
      <c r="AQ182" s="616"/>
      <c r="AR182" s="616"/>
      <c r="AS182" s="616"/>
      <c r="AT182" s="616"/>
      <c r="AU182" s="616"/>
      <c r="AV182" s="616"/>
      <c r="AW182" s="616"/>
      <c r="AX182" s="616"/>
      <c r="AY182" s="616"/>
      <c r="AZ182" s="616"/>
      <c r="BA182" s="616"/>
      <c r="BB182" s="616"/>
      <c r="BC182" s="619"/>
    </row>
    <row r="183" spans="1:55" s="546" customFormat="1" ht="28.5" customHeight="1">
      <c r="A183" s="1001"/>
      <c r="B183" s="1010"/>
      <c r="C183" s="828" t="s">
        <v>929</v>
      </c>
      <c r="D183" s="648">
        <v>532111</v>
      </c>
      <c r="E183" s="828"/>
      <c r="F183" s="576"/>
      <c r="G183" s="708">
        <f t="shared" si="5"/>
        <v>456000</v>
      </c>
      <c r="H183" s="830">
        <v>1</v>
      </c>
      <c r="I183" s="831" t="s">
        <v>394</v>
      </c>
      <c r="J183" s="832">
        <v>456000</v>
      </c>
      <c r="K183" s="596" t="s">
        <v>27</v>
      </c>
      <c r="L183" s="594">
        <v>41330</v>
      </c>
      <c r="M183" s="594">
        <v>41349</v>
      </c>
      <c r="N183" s="594">
        <v>41382</v>
      </c>
      <c r="O183" s="594">
        <v>41410</v>
      </c>
      <c r="Q183" s="619"/>
      <c r="R183" s="626"/>
      <c r="S183" s="616"/>
      <c r="T183" s="616"/>
      <c r="U183" s="616"/>
      <c r="V183" s="616"/>
      <c r="W183" s="616"/>
      <c r="X183" s="616"/>
      <c r="Y183" s="616"/>
      <c r="Z183" s="616"/>
      <c r="AA183" s="616"/>
      <c r="AB183" s="616"/>
      <c r="AC183" s="616"/>
      <c r="AD183" s="616"/>
      <c r="AE183" s="616"/>
      <c r="AF183" s="616"/>
      <c r="AG183" s="616"/>
      <c r="AH183" s="616"/>
      <c r="AI183" s="616"/>
      <c r="AJ183" s="616"/>
      <c r="AK183" s="616"/>
      <c r="AL183" s="616"/>
      <c r="AM183" s="616"/>
      <c r="AN183" s="616"/>
      <c r="AO183" s="616"/>
      <c r="AP183" s="616"/>
      <c r="AQ183" s="616"/>
      <c r="AR183" s="616"/>
      <c r="AS183" s="616"/>
      <c r="AT183" s="616"/>
      <c r="AU183" s="616"/>
      <c r="AV183" s="616"/>
      <c r="AW183" s="616"/>
      <c r="AX183" s="616"/>
      <c r="AY183" s="616"/>
      <c r="AZ183" s="616"/>
      <c r="BA183" s="616"/>
      <c r="BB183" s="616"/>
      <c r="BC183" s="619"/>
    </row>
    <row r="184" spans="1:55" s="546" customFormat="1" ht="28.5" customHeight="1">
      <c r="A184" s="1001"/>
      <c r="B184" s="1010"/>
      <c r="C184" s="828" t="s">
        <v>925</v>
      </c>
      <c r="D184" s="648">
        <v>532111</v>
      </c>
      <c r="E184" s="828"/>
      <c r="F184" s="576"/>
      <c r="G184" s="708">
        <f t="shared" si="5"/>
        <v>1560000</v>
      </c>
      <c r="H184" s="830">
        <v>1</v>
      </c>
      <c r="I184" s="831" t="s">
        <v>394</v>
      </c>
      <c r="J184" s="832">
        <v>1560000</v>
      </c>
      <c r="K184" s="596" t="s">
        <v>27</v>
      </c>
      <c r="L184" s="594"/>
      <c r="M184" s="594"/>
      <c r="N184" s="594"/>
      <c r="O184" s="594"/>
      <c r="Q184" s="619"/>
      <c r="R184" s="626"/>
      <c r="S184" s="616"/>
      <c r="T184" s="616"/>
      <c r="U184" s="616"/>
      <c r="V184" s="616"/>
      <c r="W184" s="616"/>
      <c r="X184" s="616"/>
      <c r="Y184" s="616"/>
      <c r="Z184" s="616"/>
      <c r="AA184" s="616"/>
      <c r="AB184" s="616"/>
      <c r="AC184" s="616"/>
      <c r="AD184" s="616"/>
      <c r="AE184" s="616"/>
      <c r="AF184" s="616"/>
      <c r="AG184" s="616"/>
      <c r="AH184" s="616"/>
      <c r="AI184" s="616"/>
      <c r="AJ184" s="616"/>
      <c r="AK184" s="616"/>
      <c r="AL184" s="616"/>
      <c r="AM184" s="616"/>
      <c r="AN184" s="616"/>
      <c r="AO184" s="616"/>
      <c r="AP184" s="616"/>
      <c r="AQ184" s="616"/>
      <c r="AR184" s="616"/>
      <c r="AS184" s="616"/>
      <c r="AT184" s="616"/>
      <c r="AU184" s="616"/>
      <c r="AV184" s="616"/>
      <c r="AW184" s="616"/>
      <c r="AX184" s="616"/>
      <c r="AY184" s="616"/>
      <c r="AZ184" s="616"/>
      <c r="BA184" s="616"/>
      <c r="BB184" s="616"/>
      <c r="BC184" s="619"/>
    </row>
    <row r="185" spans="1:55" s="546" customFormat="1" ht="28.5" customHeight="1">
      <c r="A185" s="1001"/>
      <c r="B185" s="1010"/>
      <c r="C185" s="828" t="s">
        <v>930</v>
      </c>
      <c r="D185" s="648">
        <v>532111</v>
      </c>
      <c r="E185" s="828"/>
      <c r="F185" s="576"/>
      <c r="G185" s="708">
        <f t="shared" si="5"/>
        <v>8000000</v>
      </c>
      <c r="H185" s="830">
        <v>1</v>
      </c>
      <c r="I185" s="831" t="s">
        <v>394</v>
      </c>
      <c r="J185" s="832">
        <v>8000000</v>
      </c>
      <c r="K185" s="596" t="s">
        <v>27</v>
      </c>
      <c r="L185" s="594"/>
      <c r="M185" s="594"/>
      <c r="N185" s="594"/>
      <c r="O185" s="594"/>
      <c r="Q185" s="619"/>
      <c r="R185" s="626"/>
      <c r="S185" s="616"/>
      <c r="T185" s="616"/>
      <c r="U185" s="616"/>
      <c r="V185" s="616"/>
      <c r="W185" s="616"/>
      <c r="X185" s="616"/>
      <c r="Y185" s="616"/>
      <c r="Z185" s="616"/>
      <c r="AA185" s="616"/>
      <c r="AB185" s="616"/>
      <c r="AC185" s="616"/>
      <c r="AD185" s="616"/>
      <c r="AE185" s="616"/>
      <c r="AF185" s="616"/>
      <c r="AG185" s="616"/>
      <c r="AH185" s="616"/>
      <c r="AI185" s="616"/>
      <c r="AJ185" s="616"/>
      <c r="AK185" s="616"/>
      <c r="AL185" s="616"/>
      <c r="AM185" s="616"/>
      <c r="AN185" s="616"/>
      <c r="AO185" s="616"/>
      <c r="AP185" s="616"/>
      <c r="AQ185" s="616"/>
      <c r="AR185" s="616"/>
      <c r="AS185" s="616"/>
      <c r="AT185" s="616"/>
      <c r="AU185" s="616"/>
      <c r="AV185" s="616"/>
      <c r="AW185" s="616"/>
      <c r="AX185" s="616"/>
      <c r="AY185" s="616"/>
      <c r="AZ185" s="616"/>
      <c r="BA185" s="616"/>
      <c r="BB185" s="616"/>
      <c r="BC185" s="619"/>
    </row>
    <row r="186" spans="1:55" s="546" customFormat="1" ht="28.5" customHeight="1">
      <c r="A186" s="1001"/>
      <c r="B186" s="1010"/>
      <c r="C186" s="1027" t="s">
        <v>931</v>
      </c>
      <c r="D186" s="1028"/>
      <c r="E186" s="1028"/>
      <c r="F186" s="1028"/>
      <c r="G186" s="1028"/>
      <c r="H186" s="1028"/>
      <c r="I186" s="1028"/>
      <c r="J186" s="1028"/>
      <c r="K186" s="1028"/>
      <c r="L186" s="1028"/>
      <c r="M186" s="1028"/>
      <c r="N186" s="1028"/>
      <c r="O186" s="1028"/>
      <c r="P186" s="1029"/>
      <c r="Q186" s="619"/>
      <c r="R186" s="626"/>
      <c r="S186" s="616"/>
      <c r="T186" s="616"/>
      <c r="U186" s="616"/>
      <c r="V186" s="616"/>
      <c r="W186" s="616"/>
      <c r="X186" s="616"/>
      <c r="Y186" s="616"/>
      <c r="Z186" s="616"/>
      <c r="AA186" s="616"/>
      <c r="AB186" s="616"/>
      <c r="AC186" s="616"/>
      <c r="AD186" s="616"/>
      <c r="AE186" s="616"/>
      <c r="AF186" s="616"/>
      <c r="AG186" s="616"/>
      <c r="AH186" s="616"/>
      <c r="AI186" s="616"/>
      <c r="AJ186" s="616"/>
      <c r="AK186" s="616"/>
      <c r="AL186" s="616"/>
      <c r="AM186" s="616"/>
      <c r="AN186" s="616"/>
      <c r="AO186" s="616"/>
      <c r="AP186" s="616"/>
      <c r="AQ186" s="616"/>
      <c r="AR186" s="616"/>
      <c r="AS186" s="616"/>
      <c r="AT186" s="616"/>
      <c r="AU186" s="616"/>
      <c r="AV186" s="616"/>
      <c r="AW186" s="616"/>
      <c r="AX186" s="616"/>
      <c r="AY186" s="616"/>
      <c r="AZ186" s="616"/>
      <c r="BA186" s="616"/>
      <c r="BB186" s="616"/>
      <c r="BC186" s="619"/>
    </row>
    <row r="187" spans="1:55" s="546" customFormat="1" ht="28.5" customHeight="1">
      <c r="A187" s="1001"/>
      <c r="B187" s="1010"/>
      <c r="C187" s="828" t="s">
        <v>925</v>
      </c>
      <c r="D187" s="648">
        <v>532111</v>
      </c>
      <c r="E187" s="828"/>
      <c r="F187" s="576"/>
      <c r="G187" s="708">
        <f t="shared" si="5"/>
        <v>8000000</v>
      </c>
      <c r="H187" s="830">
        <v>5</v>
      </c>
      <c r="I187" s="831" t="s">
        <v>394</v>
      </c>
      <c r="J187" s="832">
        <v>1600000</v>
      </c>
      <c r="K187" s="596" t="s">
        <v>27</v>
      </c>
      <c r="L187" s="594"/>
      <c r="M187" s="594"/>
      <c r="N187" s="594"/>
      <c r="O187" s="594"/>
      <c r="Q187" s="619"/>
      <c r="R187" s="626"/>
      <c r="S187" s="616"/>
      <c r="T187" s="616"/>
      <c r="U187" s="616"/>
      <c r="V187" s="616"/>
      <c r="W187" s="616"/>
      <c r="X187" s="616"/>
      <c r="Y187" s="616"/>
      <c r="Z187" s="616"/>
      <c r="AA187" s="616"/>
      <c r="AB187" s="616"/>
      <c r="AC187" s="616"/>
      <c r="AD187" s="616"/>
      <c r="AE187" s="616"/>
      <c r="AF187" s="616"/>
      <c r="AG187" s="616"/>
      <c r="AH187" s="616"/>
      <c r="AI187" s="616"/>
      <c r="AJ187" s="616"/>
      <c r="AK187" s="616"/>
      <c r="AL187" s="616"/>
      <c r="AM187" s="616"/>
      <c r="AN187" s="616"/>
      <c r="AO187" s="616"/>
      <c r="AP187" s="616"/>
      <c r="AQ187" s="616"/>
      <c r="AR187" s="616"/>
      <c r="AS187" s="616"/>
      <c r="AT187" s="616"/>
      <c r="AU187" s="616"/>
      <c r="AV187" s="616"/>
      <c r="AW187" s="616"/>
      <c r="AX187" s="616"/>
      <c r="AY187" s="616"/>
      <c r="AZ187" s="616"/>
      <c r="BA187" s="616"/>
      <c r="BB187" s="616"/>
      <c r="BC187" s="619"/>
    </row>
    <row r="188" spans="1:55" s="546" customFormat="1" ht="28.5" customHeight="1">
      <c r="A188" s="1001"/>
      <c r="B188" s="1010"/>
      <c r="C188" s="828" t="s">
        <v>924</v>
      </c>
      <c r="D188" s="648">
        <v>532111</v>
      </c>
      <c r="E188" s="828"/>
      <c r="F188" s="576"/>
      <c r="G188" s="708">
        <f t="shared" si="5"/>
        <v>35000000</v>
      </c>
      <c r="H188" s="830">
        <v>5</v>
      </c>
      <c r="I188" s="831" t="s">
        <v>394</v>
      </c>
      <c r="J188" s="832">
        <v>7000000</v>
      </c>
      <c r="K188" s="596" t="s">
        <v>27</v>
      </c>
      <c r="L188" s="594"/>
      <c r="M188" s="594"/>
      <c r="N188" s="594"/>
      <c r="O188" s="594"/>
      <c r="Q188" s="619"/>
      <c r="R188" s="626"/>
      <c r="S188" s="616"/>
      <c r="T188" s="616"/>
      <c r="U188" s="616"/>
      <c r="V188" s="616"/>
      <c r="W188" s="616"/>
      <c r="X188" s="616"/>
      <c r="Y188" s="616"/>
      <c r="Z188" s="616"/>
      <c r="AA188" s="616"/>
      <c r="AB188" s="616"/>
      <c r="AC188" s="616"/>
      <c r="AD188" s="616"/>
      <c r="AE188" s="616"/>
      <c r="AF188" s="616"/>
      <c r="AG188" s="616"/>
      <c r="AH188" s="616"/>
      <c r="AI188" s="616"/>
      <c r="AJ188" s="616"/>
      <c r="AK188" s="616"/>
      <c r="AL188" s="616"/>
      <c r="AM188" s="616"/>
      <c r="AN188" s="616"/>
      <c r="AO188" s="616"/>
      <c r="AP188" s="616"/>
      <c r="AQ188" s="616"/>
      <c r="AR188" s="616"/>
      <c r="AS188" s="616"/>
      <c r="AT188" s="616"/>
      <c r="AU188" s="616"/>
      <c r="AV188" s="616"/>
      <c r="AW188" s="616"/>
      <c r="AX188" s="616"/>
      <c r="AY188" s="616"/>
      <c r="AZ188" s="616"/>
      <c r="BA188" s="616"/>
      <c r="BB188" s="616"/>
      <c r="BC188" s="619"/>
    </row>
    <row r="189" spans="1:55" s="546" customFormat="1" ht="28.5" customHeight="1">
      <c r="A189" s="1001"/>
      <c r="B189" s="1010"/>
      <c r="C189" s="828" t="s">
        <v>923</v>
      </c>
      <c r="D189" s="648">
        <v>532111</v>
      </c>
      <c r="E189" s="828"/>
      <c r="F189" s="576"/>
      <c r="G189" s="708">
        <f t="shared" si="5"/>
        <v>17000000</v>
      </c>
      <c r="H189" s="830">
        <v>2</v>
      </c>
      <c r="I189" s="831" t="s">
        <v>394</v>
      </c>
      <c r="J189" s="832">
        <v>8500000</v>
      </c>
      <c r="K189" s="596" t="s">
        <v>27</v>
      </c>
      <c r="L189" s="594"/>
      <c r="M189" s="594"/>
      <c r="N189" s="594"/>
      <c r="O189" s="594"/>
      <c r="Q189" s="619"/>
      <c r="R189" s="626"/>
      <c r="S189" s="616"/>
      <c r="T189" s="616"/>
      <c r="U189" s="616"/>
      <c r="V189" s="616"/>
      <c r="W189" s="616"/>
      <c r="X189" s="616"/>
      <c r="Y189" s="616"/>
      <c r="Z189" s="616"/>
      <c r="AA189" s="616"/>
      <c r="AB189" s="616"/>
      <c r="AC189" s="616"/>
      <c r="AD189" s="616"/>
      <c r="AE189" s="616"/>
      <c r="AF189" s="616"/>
      <c r="AG189" s="616"/>
      <c r="AH189" s="616"/>
      <c r="AI189" s="616"/>
      <c r="AJ189" s="616"/>
      <c r="AK189" s="616"/>
      <c r="AL189" s="616"/>
      <c r="AM189" s="616"/>
      <c r="AN189" s="616"/>
      <c r="AO189" s="616"/>
      <c r="AP189" s="616"/>
      <c r="AQ189" s="616"/>
      <c r="AR189" s="616"/>
      <c r="AS189" s="616"/>
      <c r="AT189" s="616"/>
      <c r="AU189" s="616"/>
      <c r="AV189" s="616"/>
      <c r="AW189" s="616"/>
      <c r="AX189" s="616"/>
      <c r="AY189" s="616"/>
      <c r="AZ189" s="616"/>
      <c r="BA189" s="616"/>
      <c r="BB189" s="616"/>
      <c r="BC189" s="619"/>
    </row>
    <row r="190" spans="1:55" s="546" customFormat="1" ht="28.5" customHeight="1">
      <c r="A190" s="1001"/>
      <c r="B190" s="1010"/>
      <c r="C190" s="1027" t="s">
        <v>932</v>
      </c>
      <c r="D190" s="1028"/>
      <c r="E190" s="1028"/>
      <c r="F190" s="1028"/>
      <c r="G190" s="1028"/>
      <c r="H190" s="1028"/>
      <c r="I190" s="1028"/>
      <c r="J190" s="1028"/>
      <c r="K190" s="1028"/>
      <c r="L190" s="1028"/>
      <c r="M190" s="1028"/>
      <c r="N190" s="1028"/>
      <c r="O190" s="1028"/>
      <c r="P190" s="1029"/>
      <c r="Q190" s="619"/>
      <c r="R190" s="626"/>
      <c r="S190" s="616"/>
      <c r="T190" s="616"/>
      <c r="U190" s="616"/>
      <c r="V190" s="616"/>
      <c r="W190" s="616"/>
      <c r="X190" s="616"/>
      <c r="Y190" s="616"/>
      <c r="Z190" s="616"/>
      <c r="AA190" s="616"/>
      <c r="AB190" s="616"/>
      <c r="AC190" s="616"/>
      <c r="AD190" s="616"/>
      <c r="AE190" s="616"/>
      <c r="AF190" s="616"/>
      <c r="AG190" s="616"/>
      <c r="AH190" s="616"/>
      <c r="AI190" s="616"/>
      <c r="AJ190" s="616"/>
      <c r="AK190" s="616"/>
      <c r="AL190" s="616"/>
      <c r="AM190" s="616"/>
      <c r="AN190" s="616"/>
      <c r="AO190" s="616"/>
      <c r="AP190" s="616"/>
      <c r="AQ190" s="616"/>
      <c r="AR190" s="616"/>
      <c r="AS190" s="616"/>
      <c r="AT190" s="616"/>
      <c r="AU190" s="616"/>
      <c r="AV190" s="616"/>
      <c r="AW190" s="616"/>
      <c r="AX190" s="616"/>
      <c r="AY190" s="616"/>
      <c r="AZ190" s="616"/>
      <c r="BA190" s="616"/>
      <c r="BB190" s="616"/>
      <c r="BC190" s="619"/>
    </row>
    <row r="191" spans="1:55" s="546" customFormat="1" ht="28.5" customHeight="1">
      <c r="A191" s="1001"/>
      <c r="B191" s="1010"/>
      <c r="C191" s="828" t="s">
        <v>933</v>
      </c>
      <c r="D191" s="648">
        <v>532111</v>
      </c>
      <c r="E191" s="828"/>
      <c r="F191" s="576"/>
      <c r="G191" s="708">
        <f t="shared" si="5"/>
        <v>11040000</v>
      </c>
      <c r="H191" s="830">
        <v>16</v>
      </c>
      <c r="I191" s="831" t="s">
        <v>394</v>
      </c>
      <c r="J191" s="832">
        <v>690000</v>
      </c>
      <c r="K191" s="596" t="s">
        <v>27</v>
      </c>
      <c r="L191" s="594"/>
      <c r="M191" s="594"/>
      <c r="N191" s="594"/>
      <c r="O191" s="594"/>
      <c r="Q191" s="619"/>
      <c r="R191" s="626"/>
      <c r="S191" s="616"/>
      <c r="T191" s="616"/>
      <c r="U191" s="616"/>
      <c r="V191" s="616"/>
      <c r="W191" s="616"/>
      <c r="X191" s="616"/>
      <c r="Y191" s="616"/>
      <c r="Z191" s="616"/>
      <c r="AA191" s="616"/>
      <c r="AB191" s="616"/>
      <c r="AC191" s="616"/>
      <c r="AD191" s="616"/>
      <c r="AE191" s="616"/>
      <c r="AF191" s="616"/>
      <c r="AG191" s="616"/>
      <c r="AH191" s="616"/>
      <c r="AI191" s="616"/>
      <c r="AJ191" s="616"/>
      <c r="AK191" s="616"/>
      <c r="AL191" s="616"/>
      <c r="AM191" s="616"/>
      <c r="AN191" s="616"/>
      <c r="AO191" s="616"/>
      <c r="AP191" s="616"/>
      <c r="AQ191" s="616"/>
      <c r="AR191" s="616"/>
      <c r="AS191" s="616"/>
      <c r="AT191" s="616"/>
      <c r="AU191" s="616"/>
      <c r="AV191" s="616"/>
      <c r="AW191" s="616"/>
      <c r="AX191" s="616"/>
      <c r="AY191" s="616"/>
      <c r="AZ191" s="616"/>
      <c r="BA191" s="616"/>
      <c r="BB191" s="616"/>
      <c r="BC191" s="619"/>
    </row>
    <row r="192" spans="1:55" s="546" customFormat="1" ht="28.5" customHeight="1">
      <c r="A192" s="1001"/>
      <c r="B192" s="1010"/>
      <c r="C192" s="828" t="s">
        <v>934</v>
      </c>
      <c r="D192" s="648">
        <v>532111</v>
      </c>
      <c r="E192" s="828"/>
      <c r="F192" s="576"/>
      <c r="G192" s="708">
        <f t="shared" si="5"/>
        <v>2400000</v>
      </c>
      <c r="H192" s="830">
        <v>3</v>
      </c>
      <c r="I192" s="831" t="s">
        <v>394</v>
      </c>
      <c r="J192" s="832">
        <v>800000</v>
      </c>
      <c r="K192" s="596" t="s">
        <v>27</v>
      </c>
      <c r="L192" s="594"/>
      <c r="M192" s="594"/>
      <c r="N192" s="594"/>
      <c r="O192" s="594"/>
      <c r="Q192" s="619"/>
      <c r="R192" s="626"/>
      <c r="S192" s="616"/>
      <c r="T192" s="616"/>
      <c r="U192" s="616"/>
      <c r="V192" s="616"/>
      <c r="W192" s="616"/>
      <c r="X192" s="616"/>
      <c r="Y192" s="616"/>
      <c r="Z192" s="616"/>
      <c r="AA192" s="616"/>
      <c r="AB192" s="616"/>
      <c r="AC192" s="616"/>
      <c r="AD192" s="616"/>
      <c r="AE192" s="616"/>
      <c r="AF192" s="616"/>
      <c r="AG192" s="616"/>
      <c r="AH192" s="616"/>
      <c r="AI192" s="616"/>
      <c r="AJ192" s="616"/>
      <c r="AK192" s="616"/>
      <c r="AL192" s="616"/>
      <c r="AM192" s="616"/>
      <c r="AN192" s="616"/>
      <c r="AO192" s="616"/>
      <c r="AP192" s="616"/>
      <c r="AQ192" s="616"/>
      <c r="AR192" s="616"/>
      <c r="AS192" s="616"/>
      <c r="AT192" s="616"/>
      <c r="AU192" s="616"/>
      <c r="AV192" s="616"/>
      <c r="AW192" s="616"/>
      <c r="AX192" s="616"/>
      <c r="AY192" s="616"/>
      <c r="AZ192" s="616"/>
      <c r="BA192" s="616"/>
      <c r="BB192" s="616"/>
      <c r="BC192" s="619"/>
    </row>
    <row r="193" spans="1:55" s="546" customFormat="1" ht="28.5" customHeight="1">
      <c r="A193" s="1001"/>
      <c r="B193" s="1010"/>
      <c r="C193" s="828" t="s">
        <v>935</v>
      </c>
      <c r="D193" s="648">
        <v>532111</v>
      </c>
      <c r="E193" s="828"/>
      <c r="F193" s="576"/>
      <c r="G193" s="708">
        <f t="shared" si="5"/>
        <v>12000000</v>
      </c>
      <c r="H193" s="830">
        <v>1</v>
      </c>
      <c r="I193" s="831" t="s">
        <v>394</v>
      </c>
      <c r="J193" s="832">
        <v>12000000</v>
      </c>
      <c r="K193" s="596" t="s">
        <v>27</v>
      </c>
      <c r="L193" s="594"/>
      <c r="M193" s="594"/>
      <c r="N193" s="594"/>
      <c r="O193" s="594"/>
      <c r="Q193" s="619"/>
      <c r="R193" s="626"/>
      <c r="S193" s="616"/>
      <c r="T193" s="616"/>
      <c r="U193" s="616"/>
      <c r="V193" s="616"/>
      <c r="W193" s="616"/>
      <c r="X193" s="616"/>
      <c r="Y193" s="616"/>
      <c r="Z193" s="616"/>
      <c r="AA193" s="616"/>
      <c r="AB193" s="616"/>
      <c r="AC193" s="616"/>
      <c r="AD193" s="616"/>
      <c r="AE193" s="616"/>
      <c r="AF193" s="616"/>
      <c r="AG193" s="616"/>
      <c r="AH193" s="616"/>
      <c r="AI193" s="616"/>
      <c r="AJ193" s="616"/>
      <c r="AK193" s="616"/>
      <c r="AL193" s="616"/>
      <c r="AM193" s="616"/>
      <c r="AN193" s="616"/>
      <c r="AO193" s="616"/>
      <c r="AP193" s="616"/>
      <c r="AQ193" s="616"/>
      <c r="AR193" s="616"/>
      <c r="AS193" s="616"/>
      <c r="AT193" s="616"/>
      <c r="AU193" s="616"/>
      <c r="AV193" s="616"/>
      <c r="AW193" s="616"/>
      <c r="AX193" s="616"/>
      <c r="AY193" s="616"/>
      <c r="AZ193" s="616"/>
      <c r="BA193" s="616"/>
      <c r="BB193" s="616"/>
      <c r="BC193" s="619"/>
    </row>
    <row r="194" spans="1:55" s="546" customFormat="1" ht="28.5" customHeight="1">
      <c r="A194" s="1001"/>
      <c r="B194" s="1010"/>
      <c r="C194" s="828" t="s">
        <v>936</v>
      </c>
      <c r="D194" s="648">
        <v>532111</v>
      </c>
      <c r="E194" s="828"/>
      <c r="F194" s="576"/>
      <c r="G194" s="708">
        <f t="shared" si="5"/>
        <v>8377000</v>
      </c>
      <c r="H194" s="830">
        <v>1</v>
      </c>
      <c r="I194" s="831" t="s">
        <v>394</v>
      </c>
      <c r="J194" s="832">
        <v>8377000</v>
      </c>
      <c r="K194" s="596" t="s">
        <v>27</v>
      </c>
      <c r="L194" s="594"/>
      <c r="M194" s="594"/>
      <c r="N194" s="594"/>
      <c r="O194" s="594"/>
      <c r="Q194" s="619"/>
      <c r="R194" s="626"/>
      <c r="S194" s="616"/>
      <c r="T194" s="616"/>
      <c r="U194" s="616"/>
      <c r="V194" s="616"/>
      <c r="W194" s="616"/>
      <c r="X194" s="616"/>
      <c r="Y194" s="616"/>
      <c r="Z194" s="616"/>
      <c r="AA194" s="616"/>
      <c r="AB194" s="616"/>
      <c r="AC194" s="616"/>
      <c r="AD194" s="616"/>
      <c r="AE194" s="616"/>
      <c r="AF194" s="616"/>
      <c r="AG194" s="616"/>
      <c r="AH194" s="616"/>
      <c r="AI194" s="616"/>
      <c r="AJ194" s="616"/>
      <c r="AK194" s="616"/>
      <c r="AL194" s="616"/>
      <c r="AM194" s="616"/>
      <c r="AN194" s="616"/>
      <c r="AO194" s="616"/>
      <c r="AP194" s="616"/>
      <c r="AQ194" s="616"/>
      <c r="AR194" s="616"/>
      <c r="AS194" s="616"/>
      <c r="AT194" s="616"/>
      <c r="AU194" s="616"/>
      <c r="AV194" s="616"/>
      <c r="AW194" s="616"/>
      <c r="AX194" s="616"/>
      <c r="AY194" s="616"/>
      <c r="AZ194" s="616"/>
      <c r="BA194" s="616"/>
      <c r="BB194" s="616"/>
      <c r="BC194" s="619"/>
    </row>
    <row r="195" spans="1:55" s="546" customFormat="1" ht="28.5" customHeight="1">
      <c r="A195" s="1001"/>
      <c r="B195" s="1010"/>
      <c r="C195" s="828" t="s">
        <v>937</v>
      </c>
      <c r="D195" s="648">
        <v>532111</v>
      </c>
      <c r="E195" s="828"/>
      <c r="F195" s="576"/>
      <c r="G195" s="708">
        <f t="shared" si="5"/>
        <v>2000000</v>
      </c>
      <c r="H195" s="830">
        <v>1</v>
      </c>
      <c r="I195" s="831" t="s">
        <v>394</v>
      </c>
      <c r="J195" s="832">
        <v>2000000</v>
      </c>
      <c r="K195" s="596" t="s">
        <v>27</v>
      </c>
      <c r="L195" s="594">
        <v>41330</v>
      </c>
      <c r="M195" s="594">
        <v>41349</v>
      </c>
      <c r="N195" s="594">
        <v>41382</v>
      </c>
      <c r="O195" s="594">
        <v>41410</v>
      </c>
      <c r="Q195" s="619"/>
      <c r="R195" s="626"/>
      <c r="S195" s="616"/>
      <c r="T195" s="616"/>
      <c r="U195" s="616"/>
      <c r="V195" s="616"/>
      <c r="W195" s="616"/>
      <c r="X195" s="616"/>
      <c r="Y195" s="616"/>
      <c r="Z195" s="616"/>
      <c r="AA195" s="616"/>
      <c r="AB195" s="616"/>
      <c r="AC195" s="616"/>
      <c r="AD195" s="616"/>
      <c r="AE195" s="616"/>
      <c r="AF195" s="616"/>
      <c r="AG195" s="616"/>
      <c r="AH195" s="616"/>
      <c r="AI195" s="616"/>
      <c r="AJ195" s="616"/>
      <c r="AK195" s="616"/>
      <c r="AL195" s="616"/>
      <c r="AM195" s="616"/>
      <c r="AN195" s="616"/>
      <c r="AO195" s="616"/>
      <c r="AP195" s="616"/>
      <c r="AQ195" s="616"/>
      <c r="AR195" s="616"/>
      <c r="AS195" s="616"/>
      <c r="AT195" s="616"/>
      <c r="AU195" s="616"/>
      <c r="AV195" s="616"/>
      <c r="AW195" s="616"/>
      <c r="AX195" s="616"/>
      <c r="AY195" s="616"/>
      <c r="AZ195" s="616"/>
      <c r="BA195" s="616"/>
      <c r="BB195" s="616"/>
      <c r="BC195" s="619"/>
    </row>
    <row r="196" spans="1:55" s="546" customFormat="1" ht="28.5" customHeight="1">
      <c r="A196" s="1001"/>
      <c r="B196" s="1010"/>
      <c r="C196" s="1027" t="s">
        <v>938</v>
      </c>
      <c r="D196" s="1028"/>
      <c r="E196" s="1028"/>
      <c r="F196" s="1028"/>
      <c r="G196" s="1028"/>
      <c r="H196" s="1028"/>
      <c r="I196" s="1028"/>
      <c r="J196" s="1028"/>
      <c r="K196" s="1028"/>
      <c r="L196" s="1028"/>
      <c r="M196" s="1028"/>
      <c r="N196" s="1028"/>
      <c r="O196" s="1028"/>
      <c r="P196" s="1029"/>
      <c r="Q196" s="619"/>
      <c r="R196" s="626"/>
      <c r="S196" s="616"/>
      <c r="T196" s="616"/>
      <c r="U196" s="616"/>
      <c r="V196" s="616"/>
      <c r="W196" s="616"/>
      <c r="X196" s="616"/>
      <c r="Y196" s="616"/>
      <c r="Z196" s="616"/>
      <c r="AA196" s="616"/>
      <c r="AB196" s="616"/>
      <c r="AC196" s="616"/>
      <c r="AD196" s="616"/>
      <c r="AE196" s="616"/>
      <c r="AF196" s="616"/>
      <c r="AG196" s="616"/>
      <c r="AH196" s="616"/>
      <c r="AI196" s="616"/>
      <c r="AJ196" s="616"/>
      <c r="AK196" s="616"/>
      <c r="AL196" s="616"/>
      <c r="AM196" s="616"/>
      <c r="AN196" s="616"/>
      <c r="AO196" s="616"/>
      <c r="AP196" s="616"/>
      <c r="AQ196" s="616"/>
      <c r="AR196" s="616"/>
      <c r="AS196" s="616"/>
      <c r="AT196" s="616"/>
      <c r="AU196" s="616"/>
      <c r="AV196" s="616"/>
      <c r="AW196" s="616"/>
      <c r="AX196" s="616"/>
      <c r="AY196" s="616"/>
      <c r="AZ196" s="616"/>
      <c r="BA196" s="616"/>
      <c r="BB196" s="616"/>
      <c r="BC196" s="619"/>
    </row>
    <row r="197" spans="1:55" s="546" customFormat="1" ht="28.5" customHeight="1">
      <c r="A197" s="1001"/>
      <c r="B197" s="1010"/>
      <c r="C197" s="828" t="s">
        <v>925</v>
      </c>
      <c r="D197" s="648">
        <v>532111</v>
      </c>
      <c r="E197" s="828"/>
      <c r="F197" s="576"/>
      <c r="G197" s="708">
        <f t="shared" si="5"/>
        <v>1767000</v>
      </c>
      <c r="H197" s="830">
        <v>1</v>
      </c>
      <c r="I197" s="831" t="s">
        <v>394</v>
      </c>
      <c r="J197" s="832">
        <v>1767000</v>
      </c>
      <c r="K197" s="596" t="s">
        <v>27</v>
      </c>
      <c r="L197" s="594"/>
      <c r="M197" s="594"/>
      <c r="N197" s="594"/>
      <c r="O197" s="594"/>
      <c r="Q197" s="619"/>
      <c r="R197" s="626"/>
      <c r="S197" s="616"/>
      <c r="T197" s="616"/>
      <c r="U197" s="616"/>
      <c r="V197" s="616"/>
      <c r="W197" s="616"/>
      <c r="X197" s="616"/>
      <c r="Y197" s="616"/>
      <c r="Z197" s="616"/>
      <c r="AA197" s="616"/>
      <c r="AB197" s="616"/>
      <c r="AC197" s="616"/>
      <c r="AD197" s="616"/>
      <c r="AE197" s="616"/>
      <c r="AF197" s="616"/>
      <c r="AG197" s="616"/>
      <c r="AH197" s="616"/>
      <c r="AI197" s="616"/>
      <c r="AJ197" s="616"/>
      <c r="AK197" s="616"/>
      <c r="AL197" s="616"/>
      <c r="AM197" s="616"/>
      <c r="AN197" s="616"/>
      <c r="AO197" s="616"/>
      <c r="AP197" s="616"/>
      <c r="AQ197" s="616"/>
      <c r="AR197" s="616"/>
      <c r="AS197" s="616"/>
      <c r="AT197" s="616"/>
      <c r="AU197" s="616"/>
      <c r="AV197" s="616"/>
      <c r="AW197" s="616"/>
      <c r="AX197" s="616"/>
      <c r="AY197" s="616"/>
      <c r="AZ197" s="616"/>
      <c r="BA197" s="616"/>
      <c r="BB197" s="616"/>
      <c r="BC197" s="619"/>
    </row>
    <row r="198" spans="1:55" s="546" customFormat="1" ht="28.5" customHeight="1">
      <c r="A198" s="1001"/>
      <c r="B198" s="1011"/>
      <c r="C198" s="828" t="s">
        <v>924</v>
      </c>
      <c r="D198" s="648">
        <v>532111</v>
      </c>
      <c r="E198" s="828"/>
      <c r="F198" s="576"/>
      <c r="G198" s="708">
        <f t="shared" si="5"/>
        <v>7400000</v>
      </c>
      <c r="H198" s="830">
        <v>1</v>
      </c>
      <c r="I198" s="831" t="s">
        <v>394</v>
      </c>
      <c r="J198" s="832">
        <v>7400000</v>
      </c>
      <c r="K198" s="596" t="s">
        <v>27</v>
      </c>
      <c r="L198" s="594"/>
      <c r="M198" s="594"/>
      <c r="N198" s="594"/>
      <c r="O198" s="594"/>
      <c r="Q198" s="619"/>
      <c r="R198" s="626"/>
      <c r="S198" s="616"/>
      <c r="T198" s="616"/>
      <c r="U198" s="616"/>
      <c r="V198" s="616"/>
      <c r="W198" s="616"/>
      <c r="X198" s="616"/>
      <c r="Y198" s="616"/>
      <c r="Z198" s="616"/>
      <c r="AA198" s="616"/>
      <c r="AB198" s="616"/>
      <c r="AC198" s="616"/>
      <c r="AD198" s="616"/>
      <c r="AE198" s="616"/>
      <c r="AF198" s="616"/>
      <c r="AG198" s="616"/>
      <c r="AH198" s="616"/>
      <c r="AI198" s="616"/>
      <c r="AJ198" s="616"/>
      <c r="AK198" s="616"/>
      <c r="AL198" s="616"/>
      <c r="AM198" s="616"/>
      <c r="AN198" s="616"/>
      <c r="AO198" s="616"/>
      <c r="AP198" s="616"/>
      <c r="AQ198" s="616"/>
      <c r="AR198" s="616"/>
      <c r="AS198" s="616"/>
      <c r="AT198" s="616"/>
      <c r="AU198" s="616"/>
      <c r="AV198" s="616"/>
      <c r="AW198" s="616"/>
      <c r="AX198" s="616"/>
      <c r="AY198" s="616"/>
      <c r="AZ198" s="616"/>
      <c r="BA198" s="616"/>
      <c r="BB198" s="616"/>
      <c r="BC198" s="619"/>
    </row>
    <row r="199" spans="1:55" s="546" customFormat="1" ht="28.5" customHeight="1">
      <c r="A199" s="1001"/>
      <c r="B199" s="1009" t="s">
        <v>939</v>
      </c>
      <c r="C199" s="1033" t="s">
        <v>940</v>
      </c>
      <c r="D199" s="1033"/>
      <c r="E199" s="1033"/>
      <c r="F199" s="1033"/>
      <c r="G199" s="1033"/>
      <c r="H199" s="1033"/>
      <c r="I199" s="1033"/>
      <c r="J199" s="1033"/>
      <c r="K199" s="1033"/>
      <c r="L199" s="1033"/>
      <c r="M199" s="1033"/>
      <c r="N199" s="1033"/>
      <c r="O199" s="1033"/>
      <c r="P199" s="1033"/>
      <c r="Q199" s="619"/>
      <c r="R199" s="626"/>
      <c r="S199" s="616"/>
      <c r="T199" s="616"/>
      <c r="U199" s="616"/>
      <c r="V199" s="616"/>
      <c r="W199" s="616"/>
      <c r="X199" s="616"/>
      <c r="Y199" s="616"/>
      <c r="Z199" s="616"/>
      <c r="AA199" s="616"/>
      <c r="AB199" s="616"/>
      <c r="AC199" s="616"/>
      <c r="AD199" s="616"/>
      <c r="AE199" s="616"/>
      <c r="AF199" s="616"/>
      <c r="AG199" s="616"/>
      <c r="AH199" s="616"/>
      <c r="AI199" s="616"/>
      <c r="AJ199" s="616"/>
      <c r="AK199" s="616"/>
      <c r="AL199" s="616"/>
      <c r="AM199" s="616"/>
      <c r="AN199" s="616"/>
      <c r="AO199" s="616"/>
      <c r="AP199" s="616"/>
      <c r="AQ199" s="616"/>
      <c r="AR199" s="616"/>
      <c r="AS199" s="616"/>
      <c r="AT199" s="616"/>
      <c r="AU199" s="616"/>
      <c r="AV199" s="616"/>
      <c r="AW199" s="616"/>
      <c r="AX199" s="616"/>
      <c r="AY199" s="616"/>
      <c r="AZ199" s="616"/>
      <c r="BA199" s="616"/>
      <c r="BB199" s="616"/>
      <c r="BC199" s="619"/>
    </row>
    <row r="200" spans="1:55" s="546" customFormat="1" ht="28.5" customHeight="1">
      <c r="A200" s="1001"/>
      <c r="B200" s="1010"/>
      <c r="C200" s="834" t="s">
        <v>941</v>
      </c>
      <c r="D200" s="835">
        <v>537112</v>
      </c>
      <c r="E200" s="834"/>
      <c r="F200" s="756"/>
      <c r="G200" s="708">
        <f>H200*J200</f>
        <v>25000000</v>
      </c>
      <c r="H200" s="830">
        <v>1</v>
      </c>
      <c r="I200" s="831" t="s">
        <v>394</v>
      </c>
      <c r="J200" s="832">
        <v>25000000</v>
      </c>
      <c r="K200" s="596" t="s">
        <v>76</v>
      </c>
      <c r="L200" s="594">
        <v>41365</v>
      </c>
      <c r="M200" s="836">
        <v>41384</v>
      </c>
      <c r="N200" s="836">
        <v>41386</v>
      </c>
      <c r="O200" s="836">
        <v>41415</v>
      </c>
      <c r="P200" s="627"/>
      <c r="Q200" s="619"/>
      <c r="R200" s="626"/>
      <c r="S200" s="616"/>
      <c r="T200" s="616"/>
      <c r="U200" s="616"/>
      <c r="V200" s="616"/>
      <c r="W200" s="616"/>
      <c r="X200" s="616"/>
      <c r="Y200" s="616"/>
      <c r="Z200" s="616"/>
      <c r="AA200" s="616"/>
      <c r="AB200" s="616"/>
      <c r="AC200" s="616"/>
      <c r="AD200" s="616"/>
      <c r="AE200" s="616"/>
      <c r="AF200" s="616"/>
      <c r="AG200" s="616"/>
      <c r="AH200" s="616"/>
      <c r="AI200" s="616"/>
      <c r="AJ200" s="616"/>
      <c r="AK200" s="616"/>
      <c r="AL200" s="616"/>
      <c r="AM200" s="616"/>
      <c r="AN200" s="616"/>
      <c r="AO200" s="616"/>
      <c r="AP200" s="616"/>
      <c r="AQ200" s="616"/>
      <c r="AR200" s="616"/>
      <c r="AS200" s="616"/>
      <c r="AT200" s="616"/>
      <c r="AU200" s="616"/>
      <c r="AV200" s="616"/>
      <c r="AW200" s="616"/>
      <c r="AX200" s="616"/>
      <c r="AY200" s="616"/>
      <c r="AZ200" s="616"/>
      <c r="BA200" s="616"/>
      <c r="BB200" s="616"/>
      <c r="BC200" s="619"/>
    </row>
    <row r="201" spans="1:55" s="546" customFormat="1" ht="28.5" customHeight="1">
      <c r="A201" s="1001"/>
      <c r="B201" s="1010"/>
      <c r="C201" s="828" t="s">
        <v>942</v>
      </c>
      <c r="D201" s="591">
        <v>537112</v>
      </c>
      <c r="E201" s="828"/>
      <c r="F201" s="576"/>
      <c r="G201" s="708">
        <f t="shared" ref="G201:G205" si="6">H201*J201</f>
        <v>1950000</v>
      </c>
      <c r="H201" s="830">
        <v>3</v>
      </c>
      <c r="I201" s="831" t="s">
        <v>394</v>
      </c>
      <c r="J201" s="832">
        <v>650000</v>
      </c>
      <c r="K201" s="596" t="s">
        <v>76</v>
      </c>
      <c r="L201" s="594"/>
      <c r="M201" s="594"/>
      <c r="N201" s="594"/>
      <c r="O201" s="594"/>
      <c r="Q201" s="619"/>
      <c r="R201" s="626"/>
      <c r="S201" s="616"/>
      <c r="T201" s="616"/>
      <c r="U201" s="616"/>
      <c r="V201" s="616"/>
      <c r="W201" s="616"/>
      <c r="X201" s="616"/>
      <c r="Y201" s="616"/>
      <c r="Z201" s="616"/>
      <c r="AA201" s="616"/>
      <c r="AB201" s="616"/>
      <c r="AC201" s="616"/>
      <c r="AD201" s="616"/>
      <c r="AE201" s="616"/>
      <c r="AF201" s="616"/>
      <c r="AG201" s="616"/>
      <c r="AH201" s="616"/>
      <c r="AI201" s="616"/>
      <c r="AJ201" s="616"/>
      <c r="AK201" s="616"/>
      <c r="AL201" s="616"/>
      <c r="AM201" s="616"/>
      <c r="AN201" s="616"/>
      <c r="AO201" s="616"/>
      <c r="AP201" s="616"/>
      <c r="AQ201" s="616"/>
      <c r="AR201" s="616"/>
      <c r="AS201" s="616"/>
      <c r="AT201" s="616"/>
      <c r="AU201" s="616"/>
      <c r="AV201" s="616"/>
      <c r="AW201" s="616"/>
      <c r="AX201" s="616"/>
      <c r="AY201" s="616"/>
      <c r="AZ201" s="616"/>
      <c r="BA201" s="616"/>
      <c r="BB201" s="616"/>
      <c r="BC201" s="619"/>
    </row>
    <row r="202" spans="1:55" s="546" customFormat="1" ht="28.5" customHeight="1">
      <c r="A202" s="1001"/>
      <c r="B202" s="1010"/>
      <c r="C202" s="828" t="s">
        <v>943</v>
      </c>
      <c r="D202" s="591">
        <v>537112</v>
      </c>
      <c r="E202" s="828"/>
      <c r="F202" s="576"/>
      <c r="G202" s="708">
        <f t="shared" si="6"/>
        <v>750000</v>
      </c>
      <c r="H202" s="830">
        <v>3</v>
      </c>
      <c r="I202" s="831" t="s">
        <v>394</v>
      </c>
      <c r="J202" s="832">
        <v>250000</v>
      </c>
      <c r="K202" s="596" t="s">
        <v>76</v>
      </c>
      <c r="L202" s="594"/>
      <c r="M202" s="594"/>
      <c r="N202" s="594"/>
      <c r="O202" s="594"/>
      <c r="Q202" s="619"/>
      <c r="R202" s="626"/>
      <c r="S202" s="616"/>
      <c r="T202" s="616"/>
      <c r="U202" s="616"/>
      <c r="V202" s="616"/>
      <c r="W202" s="616"/>
      <c r="X202" s="616"/>
      <c r="Y202" s="616"/>
      <c r="Z202" s="616"/>
      <c r="AA202" s="616"/>
      <c r="AB202" s="616"/>
      <c r="AC202" s="616"/>
      <c r="AD202" s="616"/>
      <c r="AE202" s="616"/>
      <c r="AF202" s="616"/>
      <c r="AG202" s="616"/>
      <c r="AH202" s="616"/>
      <c r="AI202" s="616"/>
      <c r="AJ202" s="616"/>
      <c r="AK202" s="616"/>
      <c r="AL202" s="616"/>
      <c r="AM202" s="616"/>
      <c r="AN202" s="616"/>
      <c r="AO202" s="616"/>
      <c r="AP202" s="616"/>
      <c r="AQ202" s="616"/>
      <c r="AR202" s="616"/>
      <c r="AS202" s="616"/>
      <c r="AT202" s="616"/>
      <c r="AU202" s="616"/>
      <c r="AV202" s="616"/>
      <c r="AW202" s="616"/>
      <c r="AX202" s="616"/>
      <c r="AY202" s="616"/>
      <c r="AZ202" s="616"/>
      <c r="BA202" s="616"/>
      <c r="BB202" s="616"/>
      <c r="BC202" s="619"/>
    </row>
    <row r="203" spans="1:55" s="546" customFormat="1" ht="28.5" customHeight="1">
      <c r="A203" s="1001"/>
      <c r="B203" s="1010"/>
      <c r="C203" s="828" t="s">
        <v>944</v>
      </c>
      <c r="D203" s="591">
        <v>537112</v>
      </c>
      <c r="E203" s="828"/>
      <c r="F203" s="576"/>
      <c r="G203" s="708">
        <f t="shared" si="6"/>
        <v>1500000</v>
      </c>
      <c r="H203" s="830">
        <v>3</v>
      </c>
      <c r="I203" s="831" t="s">
        <v>394</v>
      </c>
      <c r="J203" s="832">
        <v>500000</v>
      </c>
      <c r="K203" s="596" t="s">
        <v>76</v>
      </c>
      <c r="L203" s="594"/>
      <c r="M203" s="594"/>
      <c r="N203" s="594"/>
      <c r="O203" s="594"/>
      <c r="Q203" s="619"/>
      <c r="R203" s="626"/>
      <c r="S203" s="616"/>
      <c r="T203" s="616"/>
      <c r="U203" s="616"/>
      <c r="V203" s="616"/>
      <c r="W203" s="616"/>
      <c r="X203" s="616"/>
      <c r="Y203" s="616"/>
      <c r="Z203" s="616"/>
      <c r="AA203" s="616"/>
      <c r="AB203" s="616"/>
      <c r="AC203" s="616"/>
      <c r="AD203" s="616"/>
      <c r="AE203" s="616"/>
      <c r="AF203" s="616"/>
      <c r="AG203" s="616"/>
      <c r="AH203" s="616"/>
      <c r="AI203" s="616"/>
      <c r="AJ203" s="616"/>
      <c r="AK203" s="616"/>
      <c r="AL203" s="616"/>
      <c r="AM203" s="616"/>
      <c r="AN203" s="616"/>
      <c r="AO203" s="616"/>
      <c r="AP203" s="616"/>
      <c r="AQ203" s="616"/>
      <c r="AR203" s="616"/>
      <c r="AS203" s="616"/>
      <c r="AT203" s="616"/>
      <c r="AU203" s="616"/>
      <c r="AV203" s="616"/>
      <c r="AW203" s="616"/>
      <c r="AX203" s="616"/>
      <c r="AY203" s="616"/>
      <c r="AZ203" s="616"/>
      <c r="BA203" s="616"/>
      <c r="BB203" s="616"/>
      <c r="BC203" s="619"/>
    </row>
    <row r="204" spans="1:55" s="546" customFormat="1" ht="28.5" customHeight="1">
      <c r="A204" s="1001"/>
      <c r="B204" s="1010"/>
      <c r="C204" s="829" t="s">
        <v>945</v>
      </c>
      <c r="D204" s="591">
        <v>537112</v>
      </c>
      <c r="E204" s="829"/>
      <c r="F204" s="576"/>
      <c r="G204" s="708">
        <f t="shared" si="6"/>
        <v>450000</v>
      </c>
      <c r="H204" s="830">
        <v>3</v>
      </c>
      <c r="I204" s="831" t="s">
        <v>394</v>
      </c>
      <c r="J204" s="832">
        <v>150000</v>
      </c>
      <c r="K204" s="596" t="s">
        <v>76</v>
      </c>
      <c r="L204" s="594"/>
      <c r="M204" s="594"/>
      <c r="N204" s="594"/>
      <c r="O204" s="594"/>
      <c r="Q204" s="619"/>
      <c r="R204" s="626"/>
      <c r="S204" s="616"/>
      <c r="T204" s="616"/>
      <c r="U204" s="616"/>
      <c r="V204" s="616"/>
      <c r="W204" s="616"/>
      <c r="X204" s="616"/>
      <c r="Y204" s="616"/>
      <c r="Z204" s="616"/>
      <c r="AA204" s="616"/>
      <c r="AB204" s="616"/>
      <c r="AC204" s="616"/>
      <c r="AD204" s="616"/>
      <c r="AE204" s="616"/>
      <c r="AF204" s="616"/>
      <c r="AG204" s="616"/>
      <c r="AH204" s="616"/>
      <c r="AI204" s="616"/>
      <c r="AJ204" s="616"/>
      <c r="AK204" s="616"/>
      <c r="AL204" s="616"/>
      <c r="AM204" s="616"/>
      <c r="AN204" s="616"/>
      <c r="AO204" s="616"/>
      <c r="AP204" s="616"/>
      <c r="AQ204" s="616"/>
      <c r="AR204" s="616"/>
      <c r="AS204" s="616"/>
      <c r="AT204" s="616"/>
      <c r="AU204" s="616"/>
      <c r="AV204" s="616"/>
      <c r="AW204" s="616"/>
      <c r="AX204" s="616"/>
      <c r="AY204" s="616"/>
      <c r="AZ204" s="616"/>
      <c r="BA204" s="616"/>
      <c r="BB204" s="616"/>
      <c r="BC204" s="619"/>
    </row>
    <row r="205" spans="1:55" s="546" customFormat="1" ht="28.5" customHeight="1">
      <c r="A205" s="1001"/>
      <c r="B205" s="1011"/>
      <c r="C205" s="828" t="s">
        <v>924</v>
      </c>
      <c r="D205" s="591">
        <v>537112</v>
      </c>
      <c r="E205" s="828"/>
      <c r="F205" s="576"/>
      <c r="G205" s="708">
        <f t="shared" si="6"/>
        <v>14850000</v>
      </c>
      <c r="H205" s="830">
        <v>2</v>
      </c>
      <c r="I205" s="831" t="s">
        <v>394</v>
      </c>
      <c r="J205" s="832">
        <v>7425000</v>
      </c>
      <c r="K205" s="596" t="s">
        <v>76</v>
      </c>
      <c r="L205" s="594"/>
      <c r="M205" s="594"/>
      <c r="N205" s="594"/>
      <c r="O205" s="594"/>
      <c r="Q205" s="619"/>
      <c r="R205" s="626"/>
      <c r="S205" s="616"/>
      <c r="T205" s="616"/>
      <c r="U205" s="616"/>
      <c r="V205" s="616"/>
      <c r="W205" s="616"/>
      <c r="X205" s="616"/>
      <c r="Y205" s="616"/>
      <c r="Z205" s="616"/>
      <c r="AA205" s="616"/>
      <c r="AB205" s="616"/>
      <c r="AC205" s="616"/>
      <c r="AD205" s="616"/>
      <c r="AE205" s="616"/>
      <c r="AF205" s="616"/>
      <c r="AG205" s="616"/>
      <c r="AH205" s="616"/>
      <c r="AI205" s="616"/>
      <c r="AJ205" s="616"/>
      <c r="AK205" s="616"/>
      <c r="AL205" s="616"/>
      <c r="AM205" s="616"/>
      <c r="AN205" s="616"/>
      <c r="AO205" s="616"/>
      <c r="AP205" s="616"/>
      <c r="AQ205" s="616"/>
      <c r="AR205" s="616"/>
      <c r="AS205" s="616"/>
      <c r="AT205" s="616"/>
      <c r="AU205" s="616"/>
      <c r="AV205" s="616"/>
      <c r="AW205" s="616"/>
      <c r="AX205" s="616"/>
      <c r="AY205" s="616"/>
      <c r="AZ205" s="616"/>
      <c r="BA205" s="616"/>
      <c r="BB205" s="616"/>
      <c r="BC205" s="619"/>
    </row>
    <row r="206" spans="1:55" s="546" customFormat="1" ht="28.5" customHeight="1">
      <c r="A206" s="1001"/>
      <c r="B206" s="1009" t="s">
        <v>939</v>
      </c>
      <c r="C206" s="1027" t="s">
        <v>922</v>
      </c>
      <c r="D206" s="1028"/>
      <c r="E206" s="1028"/>
      <c r="F206" s="1028"/>
      <c r="G206" s="1028"/>
      <c r="H206" s="1028"/>
      <c r="I206" s="1028"/>
      <c r="J206" s="1028"/>
      <c r="K206" s="1028"/>
      <c r="L206" s="1028"/>
      <c r="M206" s="1028"/>
      <c r="N206" s="1028"/>
      <c r="O206" s="1028"/>
      <c r="P206" s="1029"/>
      <c r="Q206" s="619"/>
      <c r="R206" s="626"/>
      <c r="S206" s="616"/>
      <c r="T206" s="616"/>
      <c r="U206" s="616"/>
      <c r="V206" s="616"/>
      <c r="W206" s="616"/>
      <c r="X206" s="616"/>
      <c r="Y206" s="616"/>
      <c r="Z206" s="616"/>
      <c r="AA206" s="616"/>
      <c r="AB206" s="616"/>
      <c r="AC206" s="616"/>
      <c r="AD206" s="616"/>
      <c r="AE206" s="616"/>
      <c r="AF206" s="616"/>
      <c r="AG206" s="616"/>
      <c r="AH206" s="616"/>
      <c r="AI206" s="616"/>
      <c r="AJ206" s="616"/>
      <c r="AK206" s="616"/>
      <c r="AL206" s="616"/>
      <c r="AM206" s="616"/>
      <c r="AN206" s="616"/>
      <c r="AO206" s="616"/>
      <c r="AP206" s="616"/>
      <c r="AQ206" s="616"/>
      <c r="AR206" s="616"/>
      <c r="AS206" s="616"/>
      <c r="AT206" s="616"/>
      <c r="AU206" s="616"/>
      <c r="AV206" s="616"/>
      <c r="AW206" s="616"/>
      <c r="AX206" s="616"/>
      <c r="AY206" s="616"/>
      <c r="AZ206" s="616"/>
      <c r="BA206" s="616"/>
      <c r="BB206" s="616"/>
      <c r="BC206" s="619"/>
    </row>
    <row r="207" spans="1:55" s="546" customFormat="1" ht="28.5" customHeight="1">
      <c r="A207" s="1001"/>
      <c r="B207" s="1010"/>
      <c r="C207" s="828" t="s">
        <v>946</v>
      </c>
      <c r="D207" s="841">
        <v>532111</v>
      </c>
      <c r="E207" s="828"/>
      <c r="F207" s="576"/>
      <c r="G207" s="833">
        <f>H207*J207</f>
        <v>37500000</v>
      </c>
      <c r="H207" s="830">
        <v>1</v>
      </c>
      <c r="I207" s="831" t="s">
        <v>132</v>
      </c>
      <c r="J207" s="832">
        <v>37500000</v>
      </c>
      <c r="K207" s="596" t="s">
        <v>27</v>
      </c>
      <c r="L207" s="821">
        <v>41316</v>
      </c>
      <c r="M207" s="821">
        <v>41333</v>
      </c>
      <c r="N207" s="821">
        <v>41365</v>
      </c>
      <c r="O207" s="821">
        <v>41424</v>
      </c>
      <c r="Q207" s="619"/>
      <c r="R207" s="626"/>
      <c r="S207" s="616"/>
      <c r="T207" s="616"/>
      <c r="U207" s="616"/>
      <c r="V207" s="616"/>
      <c r="W207" s="616"/>
      <c r="X207" s="616"/>
      <c r="Y207" s="616"/>
      <c r="Z207" s="616"/>
      <c r="AA207" s="616"/>
      <c r="AB207" s="616"/>
      <c r="AC207" s="616"/>
      <c r="AD207" s="616"/>
      <c r="AE207" s="616"/>
      <c r="AF207" s="616"/>
      <c r="AG207" s="616"/>
      <c r="AH207" s="616"/>
      <c r="AI207" s="616"/>
      <c r="AJ207" s="616"/>
      <c r="AK207" s="616"/>
      <c r="AL207" s="616"/>
      <c r="AM207" s="616"/>
      <c r="AN207" s="616"/>
      <c r="AO207" s="616"/>
      <c r="AP207" s="616"/>
      <c r="AQ207" s="616"/>
      <c r="AR207" s="616"/>
      <c r="AS207" s="616"/>
      <c r="AT207" s="616"/>
      <c r="AU207" s="616"/>
      <c r="AV207" s="616"/>
      <c r="AW207" s="616"/>
      <c r="AX207" s="616"/>
      <c r="AY207" s="616"/>
      <c r="AZ207" s="616"/>
      <c r="BA207" s="616"/>
      <c r="BB207" s="616"/>
      <c r="BC207" s="619"/>
    </row>
    <row r="208" spans="1:55" s="546" customFormat="1" ht="28.5" customHeight="1">
      <c r="A208" s="1001"/>
      <c r="B208" s="1010"/>
      <c r="C208" s="828" t="s">
        <v>947</v>
      </c>
      <c r="D208" s="841">
        <v>532111</v>
      </c>
      <c r="E208" s="828"/>
      <c r="F208" s="576"/>
      <c r="G208" s="833">
        <f t="shared" ref="G208:G215" si="7">H208*J208</f>
        <v>4000000</v>
      </c>
      <c r="H208" s="830">
        <v>1</v>
      </c>
      <c r="I208" s="831" t="s">
        <v>394</v>
      </c>
      <c r="J208" s="832">
        <v>4000000</v>
      </c>
      <c r="K208" s="596" t="s">
        <v>27</v>
      </c>
      <c r="L208" s="836"/>
      <c r="M208" s="594"/>
      <c r="N208" s="594"/>
      <c r="O208" s="594"/>
      <c r="Q208" s="619"/>
      <c r="R208" s="626"/>
      <c r="S208" s="616"/>
      <c r="T208" s="616"/>
      <c r="U208" s="616"/>
      <c r="V208" s="616"/>
      <c r="W208" s="616"/>
      <c r="X208" s="616"/>
      <c r="Y208" s="616"/>
      <c r="Z208" s="616"/>
      <c r="AA208" s="616"/>
      <c r="AB208" s="616"/>
      <c r="AC208" s="616"/>
      <c r="AD208" s="616"/>
      <c r="AE208" s="616"/>
      <c r="AF208" s="616"/>
      <c r="AG208" s="616"/>
      <c r="AH208" s="616"/>
      <c r="AI208" s="616"/>
      <c r="AJ208" s="616"/>
      <c r="AK208" s="616"/>
      <c r="AL208" s="616"/>
      <c r="AM208" s="616"/>
      <c r="AN208" s="616"/>
      <c r="AO208" s="616"/>
      <c r="AP208" s="616"/>
      <c r="AQ208" s="616"/>
      <c r="AR208" s="616"/>
      <c r="AS208" s="616"/>
      <c r="AT208" s="616"/>
      <c r="AU208" s="616"/>
      <c r="AV208" s="616"/>
      <c r="AW208" s="616"/>
      <c r="AX208" s="616"/>
      <c r="AY208" s="616"/>
      <c r="AZ208" s="616"/>
      <c r="BA208" s="616"/>
      <c r="BB208" s="616"/>
      <c r="BC208" s="619"/>
    </row>
    <row r="209" spans="1:55" s="546" customFormat="1" ht="28.5" customHeight="1">
      <c r="A209" s="1001"/>
      <c r="B209" s="1010"/>
      <c r="C209" s="828" t="s">
        <v>948</v>
      </c>
      <c r="D209" s="841">
        <v>532111</v>
      </c>
      <c r="E209" s="828"/>
      <c r="F209" s="576"/>
      <c r="G209" s="833">
        <f t="shared" si="7"/>
        <v>2000000</v>
      </c>
      <c r="H209" s="830">
        <v>2</v>
      </c>
      <c r="I209" s="831" t="s">
        <v>394</v>
      </c>
      <c r="J209" s="832">
        <v>1000000</v>
      </c>
      <c r="K209" s="596" t="s">
        <v>27</v>
      </c>
      <c r="L209" s="836"/>
      <c r="M209" s="594"/>
      <c r="N209" s="594"/>
      <c r="O209" s="594"/>
      <c r="Q209" s="619"/>
      <c r="R209" s="626"/>
      <c r="S209" s="616"/>
      <c r="T209" s="616"/>
      <c r="U209" s="616"/>
      <c r="V209" s="616"/>
      <c r="W209" s="616"/>
      <c r="X209" s="616"/>
      <c r="Y209" s="616"/>
      <c r="Z209" s="616"/>
      <c r="AA209" s="616"/>
      <c r="AB209" s="616"/>
      <c r="AC209" s="616"/>
      <c r="AD209" s="616"/>
      <c r="AE209" s="616"/>
      <c r="AF209" s="616"/>
      <c r="AG209" s="616"/>
      <c r="AH209" s="616"/>
      <c r="AI209" s="616"/>
      <c r="AJ209" s="616"/>
      <c r="AK209" s="616"/>
      <c r="AL209" s="616"/>
      <c r="AM209" s="616"/>
      <c r="AN209" s="616"/>
      <c r="AO209" s="616"/>
      <c r="AP209" s="616"/>
      <c r="AQ209" s="616"/>
      <c r="AR209" s="616"/>
      <c r="AS209" s="616"/>
      <c r="AT209" s="616"/>
      <c r="AU209" s="616"/>
      <c r="AV209" s="616"/>
      <c r="AW209" s="616"/>
      <c r="AX209" s="616"/>
      <c r="AY209" s="616"/>
      <c r="AZ209" s="616"/>
      <c r="BA209" s="616"/>
      <c r="BB209" s="616"/>
      <c r="BC209" s="619"/>
    </row>
    <row r="210" spans="1:55" s="546" customFormat="1" ht="28.5" customHeight="1">
      <c r="A210" s="1001"/>
      <c r="B210" s="1010"/>
      <c r="C210" s="828" t="s">
        <v>949</v>
      </c>
      <c r="D210" s="841">
        <v>532111</v>
      </c>
      <c r="E210" s="828"/>
      <c r="F210" s="576"/>
      <c r="G210" s="833">
        <f t="shared" si="7"/>
        <v>7000000</v>
      </c>
      <c r="H210" s="830">
        <v>1</v>
      </c>
      <c r="I210" s="831" t="s">
        <v>394</v>
      </c>
      <c r="J210" s="832">
        <v>7000000</v>
      </c>
      <c r="K210" s="596" t="s">
        <v>27</v>
      </c>
      <c r="L210" s="836"/>
      <c r="M210" s="594"/>
      <c r="N210" s="594"/>
      <c r="O210" s="594"/>
      <c r="Q210" s="619"/>
      <c r="R210" s="626"/>
      <c r="S210" s="616"/>
      <c r="T210" s="616"/>
      <c r="U210" s="616"/>
      <c r="V210" s="616"/>
      <c r="W210" s="616"/>
      <c r="X210" s="616"/>
      <c r="Y210" s="616"/>
      <c r="Z210" s="616"/>
      <c r="AA210" s="616"/>
      <c r="AB210" s="616"/>
      <c r="AC210" s="616"/>
      <c r="AD210" s="616"/>
      <c r="AE210" s="616"/>
      <c r="AF210" s="616"/>
      <c r="AG210" s="616"/>
      <c r="AH210" s="616"/>
      <c r="AI210" s="616"/>
      <c r="AJ210" s="616"/>
      <c r="AK210" s="616"/>
      <c r="AL210" s="616"/>
      <c r="AM210" s="616"/>
      <c r="AN210" s="616"/>
      <c r="AO210" s="616"/>
      <c r="AP210" s="616"/>
      <c r="AQ210" s="616"/>
      <c r="AR210" s="616"/>
      <c r="AS210" s="616"/>
      <c r="AT210" s="616"/>
      <c r="AU210" s="616"/>
      <c r="AV210" s="616"/>
      <c r="AW210" s="616"/>
      <c r="AX210" s="616"/>
      <c r="AY210" s="616"/>
      <c r="AZ210" s="616"/>
      <c r="BA210" s="616"/>
      <c r="BB210" s="616"/>
      <c r="BC210" s="619"/>
    </row>
    <row r="211" spans="1:55" s="546" customFormat="1" ht="28.5" customHeight="1">
      <c r="A211" s="1001"/>
      <c r="B211" s="1010"/>
      <c r="C211" s="828" t="s">
        <v>950</v>
      </c>
      <c r="D211" s="841">
        <v>532111</v>
      </c>
      <c r="E211" s="828"/>
      <c r="F211" s="576"/>
      <c r="G211" s="833">
        <f t="shared" si="7"/>
        <v>1000000</v>
      </c>
      <c r="H211" s="830">
        <v>1</v>
      </c>
      <c r="I211" s="831" t="s">
        <v>394</v>
      </c>
      <c r="J211" s="832">
        <v>1000000</v>
      </c>
      <c r="K211" s="596" t="s">
        <v>27</v>
      </c>
      <c r="L211" s="836"/>
      <c r="M211" s="594"/>
      <c r="N211" s="594"/>
      <c r="O211" s="594"/>
      <c r="Q211" s="619"/>
      <c r="R211" s="626"/>
      <c r="S211" s="616"/>
      <c r="T211" s="616"/>
      <c r="U211" s="616"/>
      <c r="V211" s="616"/>
      <c r="W211" s="616"/>
      <c r="X211" s="616"/>
      <c r="Y211" s="616"/>
      <c r="Z211" s="616"/>
      <c r="AA211" s="616"/>
      <c r="AB211" s="616"/>
      <c r="AC211" s="616"/>
      <c r="AD211" s="616"/>
      <c r="AE211" s="616"/>
      <c r="AF211" s="616"/>
      <c r="AG211" s="616"/>
      <c r="AH211" s="616"/>
      <c r="AI211" s="616"/>
      <c r="AJ211" s="616"/>
      <c r="AK211" s="616"/>
      <c r="AL211" s="616"/>
      <c r="AM211" s="616"/>
      <c r="AN211" s="616"/>
      <c r="AO211" s="616"/>
      <c r="AP211" s="616"/>
      <c r="AQ211" s="616"/>
      <c r="AR211" s="616"/>
      <c r="AS211" s="616"/>
      <c r="AT211" s="616"/>
      <c r="AU211" s="616"/>
      <c r="AV211" s="616"/>
      <c r="AW211" s="616"/>
      <c r="AX211" s="616"/>
      <c r="AY211" s="616"/>
      <c r="AZ211" s="616"/>
      <c r="BA211" s="616"/>
      <c r="BB211" s="616"/>
      <c r="BC211" s="619"/>
    </row>
    <row r="212" spans="1:55" s="546" customFormat="1" ht="28.5" customHeight="1">
      <c r="A212" s="1001"/>
      <c r="B212" s="1010"/>
      <c r="C212" s="828" t="s">
        <v>951</v>
      </c>
      <c r="D212" s="841">
        <v>532111</v>
      </c>
      <c r="E212" s="828"/>
      <c r="F212" s="576"/>
      <c r="G212" s="833">
        <f t="shared" si="7"/>
        <v>2500000</v>
      </c>
      <c r="H212" s="830">
        <v>1</v>
      </c>
      <c r="I212" s="831" t="s">
        <v>445</v>
      </c>
      <c r="J212" s="832">
        <v>2500000</v>
      </c>
      <c r="K212" s="596" t="s">
        <v>27</v>
      </c>
      <c r="L212" s="836"/>
      <c r="M212" s="594"/>
      <c r="N212" s="594"/>
      <c r="O212" s="594"/>
      <c r="Q212" s="619"/>
      <c r="R212" s="626"/>
      <c r="S212" s="616"/>
      <c r="T212" s="616"/>
      <c r="U212" s="616"/>
      <c r="V212" s="616"/>
      <c r="W212" s="616"/>
      <c r="X212" s="616"/>
      <c r="Y212" s="616"/>
      <c r="Z212" s="616"/>
      <c r="AA212" s="616"/>
      <c r="AB212" s="616"/>
      <c r="AC212" s="616"/>
      <c r="AD212" s="616"/>
      <c r="AE212" s="616"/>
      <c r="AF212" s="616"/>
      <c r="AG212" s="616"/>
      <c r="AH212" s="616"/>
      <c r="AI212" s="616"/>
      <c r="AJ212" s="616"/>
      <c r="AK212" s="616"/>
      <c r="AL212" s="616"/>
      <c r="AM212" s="616"/>
      <c r="AN212" s="616"/>
      <c r="AO212" s="616"/>
      <c r="AP212" s="616"/>
      <c r="AQ212" s="616"/>
      <c r="AR212" s="616"/>
      <c r="AS212" s="616"/>
      <c r="AT212" s="616"/>
      <c r="AU212" s="616"/>
      <c r="AV212" s="616"/>
      <c r="AW212" s="616"/>
      <c r="AX212" s="616"/>
      <c r="AY212" s="616"/>
      <c r="AZ212" s="616"/>
      <c r="BA212" s="616"/>
      <c r="BB212" s="616"/>
      <c r="BC212" s="619"/>
    </row>
    <row r="213" spans="1:55" s="546" customFormat="1" ht="28.5" customHeight="1">
      <c r="A213" s="1001"/>
      <c r="B213" s="1010"/>
      <c r="C213" s="1027" t="s">
        <v>931</v>
      </c>
      <c r="D213" s="1028"/>
      <c r="E213" s="1028"/>
      <c r="F213" s="1028"/>
      <c r="G213" s="1028"/>
      <c r="H213" s="1028"/>
      <c r="I213" s="1028"/>
      <c r="J213" s="1028"/>
      <c r="K213" s="1028"/>
      <c r="L213" s="1028"/>
      <c r="M213" s="1028"/>
      <c r="N213" s="1028"/>
      <c r="O213" s="1028"/>
      <c r="P213" s="1029"/>
      <c r="Q213" s="619"/>
      <c r="R213" s="626"/>
      <c r="S213" s="616"/>
      <c r="T213" s="616"/>
      <c r="U213" s="616"/>
      <c r="V213" s="616"/>
      <c r="W213" s="616"/>
      <c r="X213" s="616"/>
      <c r="Y213" s="616"/>
      <c r="Z213" s="616"/>
      <c r="AA213" s="616"/>
      <c r="AB213" s="616"/>
      <c r="AC213" s="616"/>
      <c r="AD213" s="616"/>
      <c r="AE213" s="616"/>
      <c r="AF213" s="616"/>
      <c r="AG213" s="616"/>
      <c r="AH213" s="616"/>
      <c r="AI213" s="616"/>
      <c r="AJ213" s="616"/>
      <c r="AK213" s="616"/>
      <c r="AL213" s="616"/>
      <c r="AM213" s="616"/>
      <c r="AN213" s="616"/>
      <c r="AO213" s="616"/>
      <c r="AP213" s="616"/>
      <c r="AQ213" s="616"/>
      <c r="AR213" s="616"/>
      <c r="AS213" s="616"/>
      <c r="AT213" s="616"/>
      <c r="AU213" s="616"/>
      <c r="AV213" s="616"/>
      <c r="AW213" s="616"/>
      <c r="AX213" s="616"/>
      <c r="AY213" s="616"/>
      <c r="AZ213" s="616"/>
      <c r="BA213" s="616"/>
      <c r="BB213" s="616"/>
      <c r="BC213" s="619"/>
    </row>
    <row r="214" spans="1:55" s="546" customFormat="1" ht="28.5" customHeight="1">
      <c r="A214" s="1001"/>
      <c r="B214" s="1010"/>
      <c r="C214" s="828" t="s">
        <v>952</v>
      </c>
      <c r="D214" s="841">
        <v>532111</v>
      </c>
      <c r="E214" s="828"/>
      <c r="F214" s="576"/>
      <c r="G214" s="833">
        <f t="shared" si="7"/>
        <v>160000</v>
      </c>
      <c r="H214" s="830">
        <v>2</v>
      </c>
      <c r="I214" s="831" t="s">
        <v>394</v>
      </c>
      <c r="J214" s="832">
        <v>80000</v>
      </c>
      <c r="K214" s="596" t="s">
        <v>27</v>
      </c>
      <c r="L214" s="821">
        <v>41316</v>
      </c>
      <c r="M214" s="821">
        <v>41333</v>
      </c>
      <c r="N214" s="821">
        <v>41365</v>
      </c>
      <c r="O214" s="821">
        <v>41424</v>
      </c>
      <c r="Q214" s="619"/>
      <c r="R214" s="626"/>
      <c r="S214" s="616"/>
      <c r="T214" s="616"/>
      <c r="U214" s="616"/>
      <c r="V214" s="616"/>
      <c r="W214" s="616"/>
      <c r="X214" s="616"/>
      <c r="Y214" s="616"/>
      <c r="Z214" s="616"/>
      <c r="AA214" s="616"/>
      <c r="AB214" s="616"/>
      <c r="AC214" s="616"/>
      <c r="AD214" s="616"/>
      <c r="AE214" s="616"/>
      <c r="AF214" s="616"/>
      <c r="AG214" s="616"/>
      <c r="AH214" s="616"/>
      <c r="AI214" s="616"/>
      <c r="AJ214" s="616"/>
      <c r="AK214" s="616"/>
      <c r="AL214" s="616"/>
      <c r="AM214" s="616"/>
      <c r="AN214" s="616"/>
      <c r="AO214" s="616"/>
      <c r="AP214" s="616"/>
      <c r="AQ214" s="616"/>
      <c r="AR214" s="616"/>
      <c r="AS214" s="616"/>
      <c r="AT214" s="616"/>
      <c r="AU214" s="616"/>
      <c r="AV214" s="616"/>
      <c r="AW214" s="616"/>
      <c r="AX214" s="616"/>
      <c r="AY214" s="616"/>
      <c r="AZ214" s="616"/>
      <c r="BA214" s="616"/>
      <c r="BB214" s="616"/>
      <c r="BC214" s="619"/>
    </row>
    <row r="215" spans="1:55" s="546" customFormat="1" ht="28.5" customHeight="1">
      <c r="A215" s="1001"/>
      <c r="B215" s="1011"/>
      <c r="C215" s="828" t="s">
        <v>953</v>
      </c>
      <c r="D215" s="841">
        <v>532111</v>
      </c>
      <c r="E215" s="828"/>
      <c r="F215" s="576"/>
      <c r="G215" s="833">
        <f t="shared" si="7"/>
        <v>9840000</v>
      </c>
      <c r="H215" s="830">
        <v>2</v>
      </c>
      <c r="I215" s="831" t="s">
        <v>394</v>
      </c>
      <c r="J215" s="832">
        <v>4920000</v>
      </c>
      <c r="K215" s="596" t="s">
        <v>27</v>
      </c>
      <c r="L215" s="836"/>
      <c r="M215" s="594"/>
      <c r="N215" s="594"/>
      <c r="O215" s="594"/>
      <c r="Q215" s="619"/>
      <c r="R215" s="626"/>
      <c r="S215" s="616"/>
      <c r="T215" s="616"/>
      <c r="U215" s="616"/>
      <c r="V215" s="616"/>
      <c r="W215" s="616"/>
      <c r="X215" s="616"/>
      <c r="Y215" s="616"/>
      <c r="Z215" s="616"/>
      <c r="AA215" s="616"/>
      <c r="AB215" s="616"/>
      <c r="AC215" s="616"/>
      <c r="AD215" s="616"/>
      <c r="AE215" s="616"/>
      <c r="AF215" s="616"/>
      <c r="AG215" s="616"/>
      <c r="AH215" s="616"/>
      <c r="AI215" s="616"/>
      <c r="AJ215" s="616"/>
      <c r="AK215" s="616"/>
      <c r="AL215" s="616"/>
      <c r="AM215" s="616"/>
      <c r="AN215" s="616"/>
      <c r="AO215" s="616"/>
      <c r="AP215" s="616"/>
      <c r="AQ215" s="616"/>
      <c r="AR215" s="616"/>
      <c r="AS215" s="616"/>
      <c r="AT215" s="616"/>
      <c r="AU215" s="616"/>
      <c r="AV215" s="616"/>
      <c r="AW215" s="616"/>
      <c r="AX215" s="616"/>
      <c r="AY215" s="616"/>
      <c r="AZ215" s="616"/>
      <c r="BA215" s="616"/>
      <c r="BB215" s="616"/>
      <c r="BC215" s="619"/>
    </row>
    <row r="216" spans="1:55" s="546" customFormat="1" ht="28.5" customHeight="1">
      <c r="A216" s="1001"/>
      <c r="B216" s="1021" t="s">
        <v>939</v>
      </c>
      <c r="C216" s="1027" t="s">
        <v>927</v>
      </c>
      <c r="D216" s="1028"/>
      <c r="E216" s="1028"/>
      <c r="F216" s="1028"/>
      <c r="G216" s="1028"/>
      <c r="H216" s="1028"/>
      <c r="I216" s="1028"/>
      <c r="J216" s="1028"/>
      <c r="K216" s="1028"/>
      <c r="L216" s="1028"/>
      <c r="M216" s="1028"/>
      <c r="N216" s="1028"/>
      <c r="O216" s="1028"/>
      <c r="P216" s="1029"/>
      <c r="Q216" s="619"/>
      <c r="R216" s="626"/>
      <c r="S216" s="616"/>
      <c r="T216" s="616"/>
      <c r="U216" s="616"/>
      <c r="V216" s="616"/>
      <c r="W216" s="616"/>
      <c r="X216" s="616"/>
      <c r="Y216" s="616"/>
      <c r="Z216" s="616"/>
      <c r="AA216" s="616"/>
      <c r="AB216" s="616"/>
      <c r="AC216" s="616"/>
      <c r="AD216" s="616"/>
      <c r="AE216" s="616"/>
      <c r="AF216" s="616"/>
      <c r="AG216" s="616"/>
      <c r="AH216" s="616"/>
      <c r="AI216" s="616"/>
      <c r="AJ216" s="616"/>
      <c r="AK216" s="616"/>
      <c r="AL216" s="616"/>
      <c r="AM216" s="616"/>
      <c r="AN216" s="616"/>
      <c r="AO216" s="616"/>
      <c r="AP216" s="616"/>
      <c r="AQ216" s="616"/>
      <c r="AR216" s="616"/>
      <c r="AS216" s="616"/>
      <c r="AT216" s="616"/>
      <c r="AU216" s="616"/>
      <c r="AV216" s="616"/>
      <c r="AW216" s="616"/>
      <c r="AX216" s="616"/>
      <c r="AY216" s="616"/>
      <c r="AZ216" s="616"/>
      <c r="BA216" s="616"/>
      <c r="BB216" s="616"/>
      <c r="BC216" s="619"/>
    </row>
    <row r="217" spans="1:55" s="546" customFormat="1" ht="28.5" customHeight="1">
      <c r="A217" s="1001"/>
      <c r="B217" s="1022"/>
      <c r="C217" s="828" t="s">
        <v>946</v>
      </c>
      <c r="D217" s="841">
        <v>537112</v>
      </c>
      <c r="E217" s="828"/>
      <c r="F217" s="576"/>
      <c r="G217" s="833">
        <f>H217*J217</f>
        <v>56000000</v>
      </c>
      <c r="H217" s="830">
        <v>1</v>
      </c>
      <c r="I217" s="831" t="s">
        <v>132</v>
      </c>
      <c r="J217" s="832">
        <v>56000000</v>
      </c>
      <c r="K217" s="596" t="s">
        <v>76</v>
      </c>
      <c r="L217" s="594">
        <v>41426</v>
      </c>
      <c r="M217" s="594">
        <v>41461</v>
      </c>
      <c r="N217" s="594">
        <v>41463</v>
      </c>
      <c r="O217" s="594">
        <v>41510</v>
      </c>
      <c r="Q217" s="619"/>
      <c r="R217" s="626"/>
      <c r="S217" s="616"/>
      <c r="T217" s="616"/>
      <c r="U217" s="616"/>
      <c r="V217" s="616"/>
      <c r="W217" s="616"/>
      <c r="X217" s="616"/>
      <c r="Y217" s="616"/>
      <c r="Z217" s="616"/>
      <c r="AA217" s="616"/>
      <c r="AB217" s="616"/>
      <c r="AC217" s="616"/>
      <c r="AD217" s="616"/>
      <c r="AE217" s="616"/>
      <c r="AF217" s="616"/>
      <c r="AG217" s="616"/>
      <c r="AH217" s="616"/>
      <c r="AI217" s="616"/>
      <c r="AJ217" s="616"/>
      <c r="AK217" s="616"/>
      <c r="AL217" s="616"/>
      <c r="AM217" s="616"/>
      <c r="AN217" s="616"/>
      <c r="AO217" s="616"/>
      <c r="AP217" s="616"/>
      <c r="AQ217" s="616"/>
      <c r="AR217" s="616"/>
      <c r="AS217" s="616"/>
      <c r="AT217" s="616"/>
      <c r="AU217" s="616"/>
      <c r="AV217" s="616"/>
      <c r="AW217" s="616"/>
      <c r="AX217" s="616"/>
      <c r="AY217" s="616"/>
      <c r="AZ217" s="616"/>
      <c r="BA217" s="616"/>
      <c r="BB217" s="616"/>
      <c r="BC217" s="619"/>
    </row>
    <row r="218" spans="1:55" s="546" customFormat="1" ht="28.5" customHeight="1">
      <c r="A218" s="1001"/>
      <c r="B218" s="1022"/>
      <c r="C218" s="828" t="s">
        <v>954</v>
      </c>
      <c r="D218" s="841">
        <v>537112</v>
      </c>
      <c r="E218" s="828"/>
      <c r="F218" s="576"/>
      <c r="G218" s="833">
        <f t="shared" ref="G218:G242" si="8">H218*J218</f>
        <v>2000000</v>
      </c>
      <c r="H218" s="830">
        <v>1</v>
      </c>
      <c r="I218" s="831" t="s">
        <v>394</v>
      </c>
      <c r="J218" s="832">
        <v>2000000</v>
      </c>
      <c r="K218" s="596"/>
      <c r="L218" s="594"/>
      <c r="M218" s="594"/>
      <c r="N218" s="594"/>
      <c r="O218" s="594"/>
      <c r="Q218" s="619"/>
      <c r="R218" s="626"/>
      <c r="S218" s="616"/>
      <c r="T218" s="616"/>
      <c r="U218" s="616"/>
      <c r="V218" s="616"/>
      <c r="W218" s="616"/>
      <c r="X218" s="616"/>
      <c r="Y218" s="616"/>
      <c r="Z218" s="616"/>
      <c r="AA218" s="616"/>
      <c r="AB218" s="616"/>
      <c r="AC218" s="616"/>
      <c r="AD218" s="616"/>
      <c r="AE218" s="616"/>
      <c r="AF218" s="616"/>
      <c r="AG218" s="616"/>
      <c r="AH218" s="616"/>
      <c r="AI218" s="616"/>
      <c r="AJ218" s="616"/>
      <c r="AK218" s="616"/>
      <c r="AL218" s="616"/>
      <c r="AM218" s="616"/>
      <c r="AN218" s="616"/>
      <c r="AO218" s="616"/>
      <c r="AP218" s="616"/>
      <c r="AQ218" s="616"/>
      <c r="AR218" s="616"/>
      <c r="AS218" s="616"/>
      <c r="AT218" s="616"/>
      <c r="AU218" s="616"/>
      <c r="AV218" s="616"/>
      <c r="AW218" s="616"/>
      <c r="AX218" s="616"/>
      <c r="AY218" s="616"/>
      <c r="AZ218" s="616"/>
      <c r="BA218" s="616"/>
      <c r="BB218" s="616"/>
      <c r="BC218" s="619"/>
    </row>
    <row r="219" spans="1:55" s="546" customFormat="1" ht="28.5" customHeight="1">
      <c r="A219" s="1001"/>
      <c r="B219" s="1022"/>
      <c r="C219" s="828" t="s">
        <v>955</v>
      </c>
      <c r="D219" s="841">
        <v>537112</v>
      </c>
      <c r="E219" s="828"/>
      <c r="F219" s="576"/>
      <c r="G219" s="833">
        <f t="shared" si="8"/>
        <v>7000000</v>
      </c>
      <c r="H219" s="830">
        <v>1</v>
      </c>
      <c r="I219" s="831" t="s">
        <v>394</v>
      </c>
      <c r="J219" s="840">
        <v>7000000</v>
      </c>
      <c r="K219" s="596"/>
      <c r="L219" s="594"/>
      <c r="M219" s="594"/>
      <c r="N219" s="594"/>
      <c r="O219" s="594"/>
      <c r="Q219" s="619"/>
      <c r="R219" s="626"/>
      <c r="S219" s="616"/>
      <c r="T219" s="616"/>
      <c r="U219" s="616"/>
      <c r="V219" s="616"/>
      <c r="W219" s="616"/>
      <c r="X219" s="616"/>
      <c r="Y219" s="616"/>
      <c r="Z219" s="616"/>
      <c r="AA219" s="616"/>
      <c r="AB219" s="616"/>
      <c r="AC219" s="616"/>
      <c r="AD219" s="616"/>
      <c r="AE219" s="616"/>
      <c r="AF219" s="616"/>
      <c r="AG219" s="616"/>
      <c r="AH219" s="616"/>
      <c r="AI219" s="616"/>
      <c r="AJ219" s="616"/>
      <c r="AK219" s="616"/>
      <c r="AL219" s="616"/>
      <c r="AM219" s="616"/>
      <c r="AN219" s="616"/>
      <c r="AO219" s="616"/>
      <c r="AP219" s="616"/>
      <c r="AQ219" s="616"/>
      <c r="AR219" s="616"/>
      <c r="AS219" s="616"/>
      <c r="AT219" s="616"/>
      <c r="AU219" s="616"/>
      <c r="AV219" s="616"/>
      <c r="AW219" s="616"/>
      <c r="AX219" s="616"/>
      <c r="AY219" s="616"/>
      <c r="AZ219" s="616"/>
      <c r="BA219" s="616"/>
      <c r="BB219" s="616"/>
      <c r="BC219" s="619"/>
    </row>
    <row r="220" spans="1:55" s="546" customFormat="1" ht="28.5" customHeight="1">
      <c r="A220" s="1001"/>
      <c r="B220" s="1022"/>
      <c r="C220" s="1027" t="s">
        <v>928</v>
      </c>
      <c r="D220" s="1028"/>
      <c r="E220" s="1028"/>
      <c r="F220" s="1028"/>
      <c r="G220" s="1028"/>
      <c r="H220" s="1028"/>
      <c r="I220" s="1028"/>
      <c r="J220" s="1028"/>
      <c r="K220" s="1028"/>
      <c r="L220" s="1028"/>
      <c r="M220" s="1028"/>
      <c r="N220" s="1028"/>
      <c r="O220" s="1028"/>
      <c r="P220" s="1029"/>
      <c r="Q220" s="619"/>
      <c r="R220" s="626"/>
      <c r="S220" s="616"/>
      <c r="T220" s="616"/>
      <c r="U220" s="616"/>
      <c r="V220" s="616"/>
      <c r="W220" s="616"/>
      <c r="X220" s="616"/>
      <c r="Y220" s="616"/>
      <c r="Z220" s="616"/>
      <c r="AA220" s="616"/>
      <c r="AB220" s="616"/>
      <c r="AC220" s="616"/>
      <c r="AD220" s="616"/>
      <c r="AE220" s="616"/>
      <c r="AF220" s="616"/>
      <c r="AG220" s="616"/>
      <c r="AH220" s="616"/>
      <c r="AI220" s="616"/>
      <c r="AJ220" s="616"/>
      <c r="AK220" s="616"/>
      <c r="AL220" s="616"/>
      <c r="AM220" s="616"/>
      <c r="AN220" s="616"/>
      <c r="AO220" s="616"/>
      <c r="AP220" s="616"/>
      <c r="AQ220" s="616"/>
      <c r="AR220" s="616"/>
      <c r="AS220" s="616"/>
      <c r="AT220" s="616"/>
      <c r="AU220" s="616"/>
      <c r="AV220" s="616"/>
      <c r="AW220" s="616"/>
      <c r="AX220" s="616"/>
      <c r="AY220" s="616"/>
      <c r="AZ220" s="616"/>
      <c r="BA220" s="616"/>
      <c r="BB220" s="616"/>
      <c r="BC220" s="619"/>
    </row>
    <row r="221" spans="1:55" s="546" customFormat="1" ht="28.5" customHeight="1">
      <c r="A221" s="1001"/>
      <c r="B221" s="1022"/>
      <c r="C221" s="828" t="s">
        <v>946</v>
      </c>
      <c r="D221" s="841">
        <v>537112</v>
      </c>
      <c r="E221" s="828"/>
      <c r="F221" s="576"/>
      <c r="G221" s="833">
        <f t="shared" si="8"/>
        <v>39984000</v>
      </c>
      <c r="H221" s="830">
        <v>1</v>
      </c>
      <c r="I221" s="831" t="s">
        <v>132</v>
      </c>
      <c r="J221" s="832">
        <v>39984000</v>
      </c>
      <c r="K221" s="596" t="s">
        <v>76</v>
      </c>
      <c r="L221" s="594">
        <v>41426</v>
      </c>
      <c r="M221" s="594">
        <v>41461</v>
      </c>
      <c r="N221" s="594">
        <v>41463</v>
      </c>
      <c r="O221" s="594">
        <v>41510</v>
      </c>
      <c r="Q221" s="619"/>
      <c r="R221" s="626"/>
      <c r="S221" s="616"/>
      <c r="T221" s="616"/>
      <c r="U221" s="616"/>
      <c r="V221" s="616"/>
      <c r="W221" s="616"/>
      <c r="X221" s="616"/>
      <c r="Y221" s="616"/>
      <c r="Z221" s="616"/>
      <c r="AA221" s="616"/>
      <c r="AB221" s="616"/>
      <c r="AC221" s="616"/>
      <c r="AD221" s="616"/>
      <c r="AE221" s="616"/>
      <c r="AF221" s="616"/>
      <c r="AG221" s="616"/>
      <c r="AH221" s="616"/>
      <c r="AI221" s="616"/>
      <c r="AJ221" s="616"/>
      <c r="AK221" s="616"/>
      <c r="AL221" s="616"/>
      <c r="AM221" s="616"/>
      <c r="AN221" s="616"/>
      <c r="AO221" s="616"/>
      <c r="AP221" s="616"/>
      <c r="AQ221" s="616"/>
      <c r="AR221" s="616"/>
      <c r="AS221" s="616"/>
      <c r="AT221" s="616"/>
      <c r="AU221" s="616"/>
      <c r="AV221" s="616"/>
      <c r="AW221" s="616"/>
      <c r="AX221" s="616"/>
      <c r="AY221" s="616"/>
      <c r="AZ221" s="616"/>
      <c r="BA221" s="616"/>
      <c r="BB221" s="616"/>
      <c r="BC221" s="619"/>
    </row>
    <row r="222" spans="1:55" s="546" customFormat="1" ht="28.5" customHeight="1">
      <c r="A222" s="1001"/>
      <c r="B222" s="1022"/>
      <c r="C222" s="828" t="s">
        <v>951</v>
      </c>
      <c r="D222" s="841">
        <v>537112</v>
      </c>
      <c r="E222" s="828"/>
      <c r="F222" s="576"/>
      <c r="G222" s="833">
        <f t="shared" si="8"/>
        <v>20000000</v>
      </c>
      <c r="H222" s="830">
        <v>4</v>
      </c>
      <c r="I222" s="831" t="s">
        <v>445</v>
      </c>
      <c r="J222" s="832">
        <v>5000000</v>
      </c>
      <c r="K222" s="596"/>
      <c r="L222" s="594"/>
      <c r="M222" s="594"/>
      <c r="N222" s="594"/>
      <c r="O222" s="594"/>
      <c r="Q222" s="619"/>
      <c r="R222" s="626"/>
      <c r="S222" s="616"/>
      <c r="T222" s="616"/>
      <c r="U222" s="616"/>
      <c r="V222" s="616"/>
      <c r="W222" s="616"/>
      <c r="X222" s="616"/>
      <c r="Y222" s="616"/>
      <c r="Z222" s="616"/>
      <c r="AA222" s="616"/>
      <c r="AB222" s="616"/>
      <c r="AC222" s="616"/>
      <c r="AD222" s="616"/>
      <c r="AE222" s="616"/>
      <c r="AF222" s="616"/>
      <c r="AG222" s="616"/>
      <c r="AH222" s="616"/>
      <c r="AI222" s="616"/>
      <c r="AJ222" s="616"/>
      <c r="AK222" s="616"/>
      <c r="AL222" s="616"/>
      <c r="AM222" s="616"/>
      <c r="AN222" s="616"/>
      <c r="AO222" s="616"/>
      <c r="AP222" s="616"/>
      <c r="AQ222" s="616"/>
      <c r="AR222" s="616"/>
      <c r="AS222" s="616"/>
      <c r="AT222" s="616"/>
      <c r="AU222" s="616"/>
      <c r="AV222" s="616"/>
      <c r="AW222" s="616"/>
      <c r="AX222" s="616"/>
      <c r="AY222" s="616"/>
      <c r="AZ222" s="616"/>
      <c r="BA222" s="616"/>
      <c r="BB222" s="616"/>
      <c r="BC222" s="619"/>
    </row>
    <row r="223" spans="1:55" s="546" customFormat="1" ht="28.5" customHeight="1">
      <c r="A223" s="1001"/>
      <c r="B223" s="1022"/>
      <c r="C223" s="1027" t="s">
        <v>932</v>
      </c>
      <c r="D223" s="1028"/>
      <c r="E223" s="1028"/>
      <c r="F223" s="1028"/>
      <c r="G223" s="1028"/>
      <c r="H223" s="1028"/>
      <c r="I223" s="1028"/>
      <c r="J223" s="1028"/>
      <c r="K223" s="1028"/>
      <c r="L223" s="1028"/>
      <c r="M223" s="1028"/>
      <c r="N223" s="1028"/>
      <c r="O223" s="1028"/>
      <c r="P223" s="1029"/>
      <c r="Q223" s="619"/>
      <c r="R223" s="626"/>
      <c r="S223" s="616"/>
      <c r="T223" s="616"/>
      <c r="U223" s="616"/>
      <c r="V223" s="616"/>
      <c r="W223" s="616"/>
      <c r="X223" s="616"/>
      <c r="Y223" s="616"/>
      <c r="Z223" s="616"/>
      <c r="AA223" s="616"/>
      <c r="AB223" s="616"/>
      <c r="AC223" s="616"/>
      <c r="AD223" s="616"/>
      <c r="AE223" s="616"/>
      <c r="AF223" s="616"/>
      <c r="AG223" s="616"/>
      <c r="AH223" s="616"/>
      <c r="AI223" s="616"/>
      <c r="AJ223" s="616"/>
      <c r="AK223" s="616"/>
      <c r="AL223" s="616"/>
      <c r="AM223" s="616"/>
      <c r="AN223" s="616"/>
      <c r="AO223" s="616"/>
      <c r="AP223" s="616"/>
      <c r="AQ223" s="616"/>
      <c r="AR223" s="616"/>
      <c r="AS223" s="616"/>
      <c r="AT223" s="616"/>
      <c r="AU223" s="616"/>
      <c r="AV223" s="616"/>
      <c r="AW223" s="616"/>
      <c r="AX223" s="616"/>
      <c r="AY223" s="616"/>
      <c r="AZ223" s="616"/>
      <c r="BA223" s="616"/>
      <c r="BB223" s="616"/>
      <c r="BC223" s="619"/>
    </row>
    <row r="224" spans="1:55" s="546" customFormat="1" ht="28.5" customHeight="1">
      <c r="A224" s="1001"/>
      <c r="B224" s="1022"/>
      <c r="C224" s="828" t="s">
        <v>946</v>
      </c>
      <c r="D224" s="841">
        <v>537112</v>
      </c>
      <c r="E224" s="828"/>
      <c r="F224" s="576"/>
      <c r="G224" s="833">
        <f t="shared" si="8"/>
        <v>31495000</v>
      </c>
      <c r="H224" s="830">
        <v>1</v>
      </c>
      <c r="I224" s="831" t="s">
        <v>132</v>
      </c>
      <c r="J224" s="832">
        <v>31495000</v>
      </c>
      <c r="K224" s="596" t="s">
        <v>76</v>
      </c>
      <c r="L224" s="594">
        <v>41426</v>
      </c>
      <c r="M224" s="594">
        <v>41461</v>
      </c>
      <c r="N224" s="594">
        <v>41463</v>
      </c>
      <c r="O224" s="594">
        <v>41510</v>
      </c>
      <c r="Q224" s="619"/>
      <c r="R224" s="626"/>
      <c r="S224" s="616"/>
      <c r="T224" s="616"/>
      <c r="U224" s="616"/>
      <c r="V224" s="616"/>
      <c r="W224" s="616"/>
      <c r="X224" s="616"/>
      <c r="Y224" s="616"/>
      <c r="Z224" s="616"/>
      <c r="AA224" s="616"/>
      <c r="AB224" s="616"/>
      <c r="AC224" s="616"/>
      <c r="AD224" s="616"/>
      <c r="AE224" s="616"/>
      <c r="AF224" s="616"/>
      <c r="AG224" s="616"/>
      <c r="AH224" s="616"/>
      <c r="AI224" s="616"/>
      <c r="AJ224" s="616"/>
      <c r="AK224" s="616"/>
      <c r="AL224" s="616"/>
      <c r="AM224" s="616"/>
      <c r="AN224" s="616"/>
      <c r="AO224" s="616"/>
      <c r="AP224" s="616"/>
      <c r="AQ224" s="616"/>
      <c r="AR224" s="616"/>
      <c r="AS224" s="616"/>
      <c r="AT224" s="616"/>
      <c r="AU224" s="616"/>
      <c r="AV224" s="616"/>
      <c r="AW224" s="616"/>
      <c r="AX224" s="616"/>
      <c r="AY224" s="616"/>
      <c r="AZ224" s="616"/>
      <c r="BA224" s="616"/>
      <c r="BB224" s="616"/>
      <c r="BC224" s="619"/>
    </row>
    <row r="225" spans="1:55" s="546" customFormat="1" ht="28.5" customHeight="1">
      <c r="A225" s="1001"/>
      <c r="B225" s="1022"/>
      <c r="C225" s="828" t="s">
        <v>956</v>
      </c>
      <c r="D225" s="841">
        <v>537112</v>
      </c>
      <c r="E225" s="828"/>
      <c r="F225" s="576"/>
      <c r="G225" s="833">
        <f t="shared" si="8"/>
        <v>42296000</v>
      </c>
      <c r="H225" s="830">
        <v>17</v>
      </c>
      <c r="I225" s="831" t="s">
        <v>394</v>
      </c>
      <c r="J225" s="832">
        <v>2488000</v>
      </c>
      <c r="K225" s="596" t="s">
        <v>76</v>
      </c>
      <c r="L225" s="594"/>
      <c r="M225" s="594"/>
      <c r="N225" s="594"/>
      <c r="O225" s="594"/>
      <c r="Q225" s="619"/>
      <c r="R225" s="626"/>
      <c r="S225" s="616"/>
      <c r="T225" s="616"/>
      <c r="U225" s="616"/>
      <c r="V225" s="616"/>
      <c r="W225" s="616"/>
      <c r="X225" s="616"/>
      <c r="Y225" s="616"/>
      <c r="Z225" s="616"/>
      <c r="AA225" s="616"/>
      <c r="AB225" s="616"/>
      <c r="AC225" s="616"/>
      <c r="AD225" s="616"/>
      <c r="AE225" s="616"/>
      <c r="AF225" s="616"/>
      <c r="AG225" s="616"/>
      <c r="AH225" s="616"/>
      <c r="AI225" s="616"/>
      <c r="AJ225" s="616"/>
      <c r="AK225" s="616"/>
      <c r="AL225" s="616"/>
      <c r="AM225" s="616"/>
      <c r="AN225" s="616"/>
      <c r="AO225" s="616"/>
      <c r="AP225" s="616"/>
      <c r="AQ225" s="616"/>
      <c r="AR225" s="616"/>
      <c r="AS225" s="616"/>
      <c r="AT225" s="616"/>
      <c r="AU225" s="616"/>
      <c r="AV225" s="616"/>
      <c r="AW225" s="616"/>
      <c r="AX225" s="616"/>
      <c r="AY225" s="616"/>
      <c r="AZ225" s="616"/>
      <c r="BA225" s="616"/>
      <c r="BB225" s="616"/>
      <c r="BC225" s="619"/>
    </row>
    <row r="226" spans="1:55" s="546" customFormat="1" ht="28.5" customHeight="1">
      <c r="A226" s="1001"/>
      <c r="B226" s="1022"/>
      <c r="C226" s="828" t="s">
        <v>957</v>
      </c>
      <c r="D226" s="841">
        <v>537112</v>
      </c>
      <c r="E226" s="828"/>
      <c r="F226" s="576"/>
      <c r="G226" s="833">
        <f t="shared" si="8"/>
        <v>3932000</v>
      </c>
      <c r="H226" s="830">
        <v>2</v>
      </c>
      <c r="I226" s="831" t="s">
        <v>394</v>
      </c>
      <c r="J226" s="832">
        <v>1966000</v>
      </c>
      <c r="K226" s="596" t="s">
        <v>76</v>
      </c>
      <c r="L226" s="594"/>
      <c r="M226" s="594"/>
      <c r="N226" s="594"/>
      <c r="O226" s="594"/>
      <c r="Q226" s="619"/>
      <c r="R226" s="626"/>
      <c r="S226" s="616"/>
      <c r="T226" s="616"/>
      <c r="U226" s="616"/>
      <c r="V226" s="616"/>
      <c r="W226" s="616"/>
      <c r="X226" s="616"/>
      <c r="Y226" s="616"/>
      <c r="Z226" s="616"/>
      <c r="AA226" s="616"/>
      <c r="AB226" s="616"/>
      <c r="AC226" s="616"/>
      <c r="AD226" s="616"/>
      <c r="AE226" s="616"/>
      <c r="AF226" s="616"/>
      <c r="AG226" s="616"/>
      <c r="AH226" s="616"/>
      <c r="AI226" s="616"/>
      <c r="AJ226" s="616"/>
      <c r="AK226" s="616"/>
      <c r="AL226" s="616"/>
      <c r="AM226" s="616"/>
      <c r="AN226" s="616"/>
      <c r="AO226" s="616"/>
      <c r="AP226" s="616"/>
      <c r="AQ226" s="616"/>
      <c r="AR226" s="616"/>
      <c r="AS226" s="616"/>
      <c r="AT226" s="616"/>
      <c r="AU226" s="616"/>
      <c r="AV226" s="616"/>
      <c r="AW226" s="616"/>
      <c r="AX226" s="616"/>
      <c r="AY226" s="616"/>
      <c r="AZ226" s="616"/>
      <c r="BA226" s="616"/>
      <c r="BB226" s="616"/>
      <c r="BC226" s="619"/>
    </row>
    <row r="227" spans="1:55" s="546" customFormat="1" ht="28.5" customHeight="1">
      <c r="A227" s="1001"/>
      <c r="B227" s="1022"/>
      <c r="C227" s="828" t="s">
        <v>958</v>
      </c>
      <c r="D227" s="841">
        <v>537112</v>
      </c>
      <c r="E227" s="828"/>
      <c r="F227" s="576"/>
      <c r="G227" s="833">
        <f t="shared" si="8"/>
        <v>700000</v>
      </c>
      <c r="H227" s="830">
        <v>2</v>
      </c>
      <c r="I227" s="831" t="s">
        <v>394</v>
      </c>
      <c r="J227" s="840">
        <v>350000</v>
      </c>
      <c r="K227" s="596" t="s">
        <v>76</v>
      </c>
      <c r="L227" s="594"/>
      <c r="M227" s="594"/>
      <c r="N227" s="594"/>
      <c r="O227" s="594"/>
      <c r="Q227" s="619"/>
      <c r="R227" s="626"/>
      <c r="S227" s="616"/>
      <c r="T227" s="616"/>
      <c r="U227" s="616"/>
      <c r="V227" s="616"/>
      <c r="W227" s="616"/>
      <c r="X227" s="616"/>
      <c r="Y227" s="616"/>
      <c r="Z227" s="616"/>
      <c r="AA227" s="616"/>
      <c r="AB227" s="616"/>
      <c r="AC227" s="616"/>
      <c r="AD227" s="616"/>
      <c r="AE227" s="616"/>
      <c r="AF227" s="616"/>
      <c r="AG227" s="616"/>
      <c r="AH227" s="616"/>
      <c r="AI227" s="616"/>
      <c r="AJ227" s="616"/>
      <c r="AK227" s="616"/>
      <c r="AL227" s="616"/>
      <c r="AM227" s="616"/>
      <c r="AN227" s="616"/>
      <c r="AO227" s="616"/>
      <c r="AP227" s="616"/>
      <c r="AQ227" s="616"/>
      <c r="AR227" s="616"/>
      <c r="AS227" s="616"/>
      <c r="AT227" s="616"/>
      <c r="AU227" s="616"/>
      <c r="AV227" s="616"/>
      <c r="AW227" s="616"/>
      <c r="AX227" s="616"/>
      <c r="AY227" s="616"/>
      <c r="AZ227" s="616"/>
      <c r="BA227" s="616"/>
      <c r="BB227" s="616"/>
      <c r="BC227" s="619"/>
    </row>
    <row r="228" spans="1:55" s="546" customFormat="1" ht="28.5" customHeight="1">
      <c r="A228" s="1001"/>
      <c r="B228" s="1022"/>
      <c r="C228" s="828" t="s">
        <v>959</v>
      </c>
      <c r="D228" s="841">
        <v>537112</v>
      </c>
      <c r="E228" s="828"/>
      <c r="F228" s="576"/>
      <c r="G228" s="833">
        <f t="shared" si="8"/>
        <v>760000</v>
      </c>
      <c r="H228" s="838">
        <v>2</v>
      </c>
      <c r="I228" s="831" t="s">
        <v>394</v>
      </c>
      <c r="J228" s="840">
        <v>380000</v>
      </c>
      <c r="K228" s="596" t="s">
        <v>76</v>
      </c>
      <c r="L228" s="594"/>
      <c r="M228" s="594"/>
      <c r="N228" s="594"/>
      <c r="O228" s="594"/>
      <c r="Q228" s="619"/>
      <c r="R228" s="626"/>
      <c r="S228" s="616"/>
      <c r="T228" s="616"/>
      <c r="U228" s="616"/>
      <c r="V228" s="616"/>
      <c r="W228" s="616"/>
      <c r="X228" s="616"/>
      <c r="Y228" s="616"/>
      <c r="Z228" s="616"/>
      <c r="AA228" s="616"/>
      <c r="AB228" s="616"/>
      <c r="AC228" s="616"/>
      <c r="AD228" s="616"/>
      <c r="AE228" s="616"/>
      <c r="AF228" s="616"/>
      <c r="AG228" s="616"/>
      <c r="AH228" s="616"/>
      <c r="AI228" s="616"/>
      <c r="AJ228" s="616"/>
      <c r="AK228" s="616"/>
      <c r="AL228" s="616"/>
      <c r="AM228" s="616"/>
      <c r="AN228" s="616"/>
      <c r="AO228" s="616"/>
      <c r="AP228" s="616"/>
      <c r="AQ228" s="616"/>
      <c r="AR228" s="616"/>
      <c r="AS228" s="616"/>
      <c r="AT228" s="616"/>
      <c r="AU228" s="616"/>
      <c r="AV228" s="616"/>
      <c r="AW228" s="616"/>
      <c r="AX228" s="616"/>
      <c r="AY228" s="616"/>
      <c r="AZ228" s="616"/>
      <c r="BA228" s="616"/>
      <c r="BB228" s="616"/>
      <c r="BC228" s="619"/>
    </row>
    <row r="229" spans="1:55" s="546" customFormat="1" ht="28.5" customHeight="1">
      <c r="A229" s="1001"/>
      <c r="B229" s="1022"/>
      <c r="C229" s="828" t="s">
        <v>960</v>
      </c>
      <c r="D229" s="841">
        <v>537112</v>
      </c>
      <c r="E229" s="828"/>
      <c r="F229" s="576"/>
      <c r="G229" s="833">
        <f t="shared" si="8"/>
        <v>15000000</v>
      </c>
      <c r="H229" s="838">
        <v>3</v>
      </c>
      <c r="I229" s="831" t="s">
        <v>394</v>
      </c>
      <c r="J229" s="840">
        <v>5000000</v>
      </c>
      <c r="K229" s="596" t="s">
        <v>76</v>
      </c>
      <c r="L229" s="594"/>
      <c r="M229" s="594"/>
      <c r="N229" s="594"/>
      <c r="O229" s="594"/>
      <c r="Q229" s="619"/>
      <c r="R229" s="626"/>
      <c r="S229" s="616"/>
      <c r="T229" s="616"/>
      <c r="U229" s="616"/>
      <c r="V229" s="616"/>
      <c r="W229" s="616"/>
      <c r="X229" s="616"/>
      <c r="Y229" s="616"/>
      <c r="Z229" s="616"/>
      <c r="AA229" s="616"/>
      <c r="AB229" s="616"/>
      <c r="AC229" s="616"/>
      <c r="AD229" s="616"/>
      <c r="AE229" s="616"/>
      <c r="AF229" s="616"/>
      <c r="AG229" s="616"/>
      <c r="AH229" s="616"/>
      <c r="AI229" s="616"/>
      <c r="AJ229" s="616"/>
      <c r="AK229" s="616"/>
      <c r="AL229" s="616"/>
      <c r="AM229" s="616"/>
      <c r="AN229" s="616"/>
      <c r="AO229" s="616"/>
      <c r="AP229" s="616"/>
      <c r="AQ229" s="616"/>
      <c r="AR229" s="616"/>
      <c r="AS229" s="616"/>
      <c r="AT229" s="616"/>
      <c r="AU229" s="616"/>
      <c r="AV229" s="616"/>
      <c r="AW229" s="616"/>
      <c r="AX229" s="616"/>
      <c r="AY229" s="616"/>
      <c r="AZ229" s="616"/>
      <c r="BA229" s="616"/>
      <c r="BB229" s="616"/>
      <c r="BC229" s="619"/>
    </row>
    <row r="230" spans="1:55" s="546" customFormat="1" ht="28.5" customHeight="1">
      <c r="A230" s="1001"/>
      <c r="B230" s="1022"/>
      <c r="C230" s="828" t="s">
        <v>961</v>
      </c>
      <c r="D230" s="841">
        <v>537112</v>
      </c>
      <c r="E230" s="828"/>
      <c r="F230" s="576"/>
      <c r="G230" s="833">
        <f t="shared" si="8"/>
        <v>20000000</v>
      </c>
      <c r="H230" s="838">
        <v>2</v>
      </c>
      <c r="I230" s="831" t="s">
        <v>394</v>
      </c>
      <c r="J230" s="840">
        <v>10000000</v>
      </c>
      <c r="K230" s="596" t="s">
        <v>76</v>
      </c>
      <c r="L230" s="594">
        <v>41426</v>
      </c>
      <c r="M230" s="594">
        <v>41461</v>
      </c>
      <c r="N230" s="594">
        <v>41463</v>
      </c>
      <c r="O230" s="594">
        <v>41510</v>
      </c>
      <c r="Q230" s="619"/>
      <c r="R230" s="626"/>
      <c r="S230" s="616"/>
      <c r="T230" s="616"/>
      <c r="U230" s="616"/>
      <c r="V230" s="616"/>
      <c r="W230" s="616"/>
      <c r="X230" s="616"/>
      <c r="Y230" s="616"/>
      <c r="Z230" s="616"/>
      <c r="AA230" s="616"/>
      <c r="AB230" s="616"/>
      <c r="AC230" s="616"/>
      <c r="AD230" s="616"/>
      <c r="AE230" s="616"/>
      <c r="AF230" s="616"/>
      <c r="AG230" s="616"/>
      <c r="AH230" s="616"/>
      <c r="AI230" s="616"/>
      <c r="AJ230" s="616"/>
      <c r="AK230" s="616"/>
      <c r="AL230" s="616"/>
      <c r="AM230" s="616"/>
      <c r="AN230" s="616"/>
      <c r="AO230" s="616"/>
      <c r="AP230" s="616"/>
      <c r="AQ230" s="616"/>
      <c r="AR230" s="616"/>
      <c r="AS230" s="616"/>
      <c r="AT230" s="616"/>
      <c r="AU230" s="616"/>
      <c r="AV230" s="616"/>
      <c r="AW230" s="616"/>
      <c r="AX230" s="616"/>
      <c r="AY230" s="616"/>
      <c r="AZ230" s="616"/>
      <c r="BA230" s="616"/>
      <c r="BB230" s="616"/>
      <c r="BC230" s="619"/>
    </row>
    <row r="231" spans="1:55" s="546" customFormat="1" ht="28.5" customHeight="1">
      <c r="A231" s="1001"/>
      <c r="B231" s="1022"/>
      <c r="C231" s="1027" t="s">
        <v>938</v>
      </c>
      <c r="D231" s="1028"/>
      <c r="E231" s="1028"/>
      <c r="F231" s="1028"/>
      <c r="G231" s="1028"/>
      <c r="H231" s="1028"/>
      <c r="I231" s="1028"/>
      <c r="J231" s="1028"/>
      <c r="K231" s="1028"/>
      <c r="L231" s="1028"/>
      <c r="M231" s="1028"/>
      <c r="N231" s="1028"/>
      <c r="O231" s="1028"/>
      <c r="P231" s="1029"/>
      <c r="Q231" s="619"/>
      <c r="R231" s="626"/>
      <c r="S231" s="616"/>
      <c r="T231" s="616"/>
      <c r="U231" s="616"/>
      <c r="V231" s="616"/>
      <c r="W231" s="616"/>
      <c r="X231" s="616"/>
      <c r="Y231" s="616"/>
      <c r="Z231" s="616"/>
      <c r="AA231" s="616"/>
      <c r="AB231" s="616"/>
      <c r="AC231" s="616"/>
      <c r="AD231" s="616"/>
      <c r="AE231" s="616"/>
      <c r="AF231" s="616"/>
      <c r="AG231" s="616"/>
      <c r="AH231" s="616"/>
      <c r="AI231" s="616"/>
      <c r="AJ231" s="616"/>
      <c r="AK231" s="616"/>
      <c r="AL231" s="616"/>
      <c r="AM231" s="616"/>
      <c r="AN231" s="616"/>
      <c r="AO231" s="616"/>
      <c r="AP231" s="616"/>
      <c r="AQ231" s="616"/>
      <c r="AR231" s="616"/>
      <c r="AS231" s="616"/>
      <c r="AT231" s="616"/>
      <c r="AU231" s="616"/>
      <c r="AV231" s="616"/>
      <c r="AW231" s="616"/>
      <c r="AX231" s="616"/>
      <c r="AY231" s="616"/>
      <c r="AZ231" s="616"/>
      <c r="BA231" s="616"/>
      <c r="BB231" s="616"/>
      <c r="BC231" s="619"/>
    </row>
    <row r="232" spans="1:55" s="546" customFormat="1" ht="28.5" customHeight="1">
      <c r="A232" s="1001"/>
      <c r="B232" s="1022"/>
      <c r="C232" s="828" t="s">
        <v>962</v>
      </c>
      <c r="D232" s="841">
        <v>537112</v>
      </c>
      <c r="E232" s="828"/>
      <c r="F232" s="576"/>
      <c r="G232" s="833">
        <f t="shared" si="8"/>
        <v>538000</v>
      </c>
      <c r="H232" s="830">
        <v>1</v>
      </c>
      <c r="I232" s="831" t="s">
        <v>394</v>
      </c>
      <c r="J232" s="832">
        <v>538000</v>
      </c>
      <c r="K232" s="596" t="s">
        <v>76</v>
      </c>
      <c r="L232" s="594">
        <v>41426</v>
      </c>
      <c r="M232" s="594">
        <v>41461</v>
      </c>
      <c r="N232" s="594">
        <v>41463</v>
      </c>
      <c r="O232" s="594">
        <v>41510</v>
      </c>
      <c r="Q232" s="619"/>
      <c r="R232" s="626"/>
      <c r="S232" s="616"/>
      <c r="T232" s="616"/>
      <c r="U232" s="616"/>
      <c r="V232" s="616"/>
      <c r="W232" s="616"/>
      <c r="X232" s="616"/>
      <c r="Y232" s="616"/>
      <c r="Z232" s="616"/>
      <c r="AA232" s="616"/>
      <c r="AB232" s="616"/>
      <c r="AC232" s="616"/>
      <c r="AD232" s="616"/>
      <c r="AE232" s="616"/>
      <c r="AF232" s="616"/>
      <c r="AG232" s="616"/>
      <c r="AH232" s="616"/>
      <c r="AI232" s="616"/>
      <c r="AJ232" s="616"/>
      <c r="AK232" s="616"/>
      <c r="AL232" s="616"/>
      <c r="AM232" s="616"/>
      <c r="AN232" s="616"/>
      <c r="AO232" s="616"/>
      <c r="AP232" s="616"/>
      <c r="AQ232" s="616"/>
      <c r="AR232" s="616"/>
      <c r="AS232" s="616"/>
      <c r="AT232" s="616"/>
      <c r="AU232" s="616"/>
      <c r="AV232" s="616"/>
      <c r="AW232" s="616"/>
      <c r="AX232" s="616"/>
      <c r="AY232" s="616"/>
      <c r="AZ232" s="616"/>
      <c r="BA232" s="616"/>
      <c r="BB232" s="616"/>
      <c r="BC232" s="619"/>
    </row>
    <row r="233" spans="1:55" s="546" customFormat="1" ht="28.5" customHeight="1">
      <c r="A233" s="1001"/>
      <c r="B233" s="1022"/>
      <c r="C233" s="828" t="s">
        <v>963</v>
      </c>
      <c r="D233" s="841">
        <v>537112</v>
      </c>
      <c r="E233" s="828"/>
      <c r="F233" s="576"/>
      <c r="G233" s="833">
        <f t="shared" si="8"/>
        <v>13790000</v>
      </c>
      <c r="H233" s="830">
        <v>1</v>
      </c>
      <c r="I233" s="831" t="s">
        <v>394</v>
      </c>
      <c r="J233" s="832">
        <v>13790000</v>
      </c>
      <c r="K233" s="596" t="s">
        <v>76</v>
      </c>
      <c r="L233" s="594"/>
      <c r="M233" s="594"/>
      <c r="N233" s="594"/>
      <c r="O233" s="594"/>
      <c r="Q233" s="619"/>
      <c r="R233" s="626"/>
      <c r="S233" s="616"/>
      <c r="T233" s="616"/>
      <c r="U233" s="616"/>
      <c r="V233" s="616"/>
      <c r="W233" s="616"/>
      <c r="X233" s="616"/>
      <c r="Y233" s="616"/>
      <c r="Z233" s="616"/>
      <c r="AA233" s="616"/>
      <c r="AB233" s="616"/>
      <c r="AC233" s="616"/>
      <c r="AD233" s="616"/>
      <c r="AE233" s="616"/>
      <c r="AF233" s="616"/>
      <c r="AG233" s="616"/>
      <c r="AH233" s="616"/>
      <c r="AI233" s="616"/>
      <c r="AJ233" s="616"/>
      <c r="AK233" s="616"/>
      <c r="AL233" s="616"/>
      <c r="AM233" s="616"/>
      <c r="AN233" s="616"/>
      <c r="AO233" s="616"/>
      <c r="AP233" s="616"/>
      <c r="AQ233" s="616"/>
      <c r="AR233" s="616"/>
      <c r="AS233" s="616"/>
      <c r="AT233" s="616"/>
      <c r="AU233" s="616"/>
      <c r="AV233" s="616"/>
      <c r="AW233" s="616"/>
      <c r="AX233" s="616"/>
      <c r="AY233" s="616"/>
      <c r="AZ233" s="616"/>
      <c r="BA233" s="616"/>
      <c r="BB233" s="616"/>
      <c r="BC233" s="619"/>
    </row>
    <row r="234" spans="1:55" s="546" customFormat="1" ht="28.5" customHeight="1">
      <c r="A234" s="1001"/>
      <c r="B234" s="1022"/>
      <c r="C234" s="828" t="s">
        <v>964</v>
      </c>
      <c r="D234" s="841">
        <v>537112</v>
      </c>
      <c r="E234" s="828"/>
      <c r="F234" s="576"/>
      <c r="G234" s="833">
        <f t="shared" si="8"/>
        <v>6505000</v>
      </c>
      <c r="H234" s="830">
        <v>1</v>
      </c>
      <c r="I234" s="831" t="s">
        <v>394</v>
      </c>
      <c r="J234" s="840">
        <v>6505000</v>
      </c>
      <c r="K234" s="596" t="s">
        <v>76</v>
      </c>
      <c r="L234" s="594"/>
      <c r="M234" s="594"/>
      <c r="N234" s="594"/>
      <c r="O234" s="594"/>
      <c r="Q234" s="619"/>
      <c r="R234" s="626"/>
      <c r="S234" s="616"/>
      <c r="T234" s="616"/>
      <c r="U234" s="616"/>
      <c r="V234" s="616"/>
      <c r="W234" s="616"/>
      <c r="X234" s="616"/>
      <c r="Y234" s="616"/>
      <c r="Z234" s="616"/>
      <c r="AA234" s="616"/>
      <c r="AB234" s="616"/>
      <c r="AC234" s="616"/>
      <c r="AD234" s="616"/>
      <c r="AE234" s="616"/>
      <c r="AF234" s="616"/>
      <c r="AG234" s="616"/>
      <c r="AH234" s="616"/>
      <c r="AI234" s="616"/>
      <c r="AJ234" s="616"/>
      <c r="AK234" s="616"/>
      <c r="AL234" s="616"/>
      <c r="AM234" s="616"/>
      <c r="AN234" s="616"/>
      <c r="AO234" s="616"/>
      <c r="AP234" s="616"/>
      <c r="AQ234" s="616"/>
      <c r="AR234" s="616"/>
      <c r="AS234" s="616"/>
      <c r="AT234" s="616"/>
      <c r="AU234" s="616"/>
      <c r="AV234" s="616"/>
      <c r="AW234" s="616"/>
      <c r="AX234" s="616"/>
      <c r="AY234" s="616"/>
      <c r="AZ234" s="616"/>
      <c r="BA234" s="616"/>
      <c r="BB234" s="616"/>
      <c r="BC234" s="619"/>
    </row>
    <row r="235" spans="1:55" s="546" customFormat="1" ht="28.5" customHeight="1">
      <c r="A235" s="1001"/>
      <c r="B235" s="1022"/>
      <c r="C235" s="828" t="s">
        <v>965</v>
      </c>
      <c r="D235" s="841">
        <v>537112</v>
      </c>
      <c r="E235" s="828"/>
      <c r="F235" s="576"/>
      <c r="G235" s="833">
        <f t="shared" si="8"/>
        <v>30000000</v>
      </c>
      <c r="H235" s="838">
        <v>2</v>
      </c>
      <c r="I235" s="831" t="s">
        <v>394</v>
      </c>
      <c r="J235" s="840">
        <v>15000000</v>
      </c>
      <c r="K235" s="596" t="s">
        <v>76</v>
      </c>
      <c r="L235" s="594"/>
      <c r="M235" s="594"/>
      <c r="N235" s="594"/>
      <c r="O235" s="594"/>
      <c r="Q235" s="619"/>
      <c r="R235" s="626"/>
      <c r="S235" s="616"/>
      <c r="T235" s="616"/>
      <c r="U235" s="616"/>
      <c r="V235" s="616"/>
      <c r="W235" s="616"/>
      <c r="X235" s="616"/>
      <c r="Y235" s="616"/>
      <c r="Z235" s="616"/>
      <c r="AA235" s="616"/>
      <c r="AB235" s="616"/>
      <c r="AC235" s="616"/>
      <c r="AD235" s="616"/>
      <c r="AE235" s="616"/>
      <c r="AF235" s="616"/>
      <c r="AG235" s="616"/>
      <c r="AH235" s="616"/>
      <c r="AI235" s="616"/>
      <c r="AJ235" s="616"/>
      <c r="AK235" s="616"/>
      <c r="AL235" s="616"/>
      <c r="AM235" s="616"/>
      <c r="AN235" s="616"/>
      <c r="AO235" s="616"/>
      <c r="AP235" s="616"/>
      <c r="AQ235" s="616"/>
      <c r="AR235" s="616"/>
      <c r="AS235" s="616"/>
      <c r="AT235" s="616"/>
      <c r="AU235" s="616"/>
      <c r="AV235" s="616"/>
      <c r="AW235" s="616"/>
      <c r="AX235" s="616"/>
      <c r="AY235" s="616"/>
      <c r="AZ235" s="616"/>
      <c r="BA235" s="616"/>
      <c r="BB235" s="616"/>
      <c r="BC235" s="619"/>
    </row>
    <row r="236" spans="1:55" s="546" customFormat="1" ht="28.5" customHeight="1">
      <c r="A236" s="1001"/>
      <c r="B236" s="1022"/>
      <c r="C236" s="828" t="s">
        <v>966</v>
      </c>
      <c r="D236" s="841">
        <v>537112</v>
      </c>
      <c r="E236" s="828"/>
      <c r="F236" s="576"/>
      <c r="G236" s="833">
        <f t="shared" si="8"/>
        <v>4500000</v>
      </c>
      <c r="H236" s="838">
        <v>1</v>
      </c>
      <c r="I236" s="831" t="s">
        <v>394</v>
      </c>
      <c r="J236" s="840">
        <v>4500000</v>
      </c>
      <c r="K236" s="596" t="s">
        <v>76</v>
      </c>
      <c r="L236" s="594"/>
      <c r="M236" s="594"/>
      <c r="N236" s="594"/>
      <c r="O236" s="594"/>
      <c r="Q236" s="619"/>
      <c r="R236" s="626"/>
      <c r="S236" s="616"/>
      <c r="T236" s="616"/>
      <c r="U236" s="616"/>
      <c r="V236" s="616"/>
      <c r="W236" s="616"/>
      <c r="X236" s="616"/>
      <c r="Y236" s="616"/>
      <c r="Z236" s="616"/>
      <c r="AA236" s="616"/>
      <c r="AB236" s="616"/>
      <c r="AC236" s="616"/>
      <c r="AD236" s="616"/>
      <c r="AE236" s="616"/>
      <c r="AF236" s="616"/>
      <c r="AG236" s="616"/>
      <c r="AH236" s="616"/>
      <c r="AI236" s="616"/>
      <c r="AJ236" s="616"/>
      <c r="AK236" s="616"/>
      <c r="AL236" s="616"/>
      <c r="AM236" s="616"/>
      <c r="AN236" s="616"/>
      <c r="AO236" s="616"/>
      <c r="AP236" s="616"/>
      <c r="AQ236" s="616"/>
      <c r="AR236" s="616"/>
      <c r="AS236" s="616"/>
      <c r="AT236" s="616"/>
      <c r="AU236" s="616"/>
      <c r="AV236" s="616"/>
      <c r="AW236" s="616"/>
      <c r="AX236" s="616"/>
      <c r="AY236" s="616"/>
      <c r="AZ236" s="616"/>
      <c r="BA236" s="616"/>
      <c r="BB236" s="616"/>
      <c r="BC236" s="619"/>
    </row>
    <row r="237" spans="1:55" s="546" customFormat="1" ht="28.5" customHeight="1">
      <c r="A237" s="1001"/>
      <c r="B237" s="1022"/>
      <c r="C237" s="839" t="s">
        <v>967</v>
      </c>
      <c r="D237" s="841">
        <v>537112</v>
      </c>
      <c r="E237" s="839"/>
      <c r="F237" s="576"/>
      <c r="G237" s="833">
        <f t="shared" si="8"/>
        <v>4500000</v>
      </c>
      <c r="H237" s="838">
        <v>3</v>
      </c>
      <c r="I237" s="831" t="s">
        <v>394</v>
      </c>
      <c r="J237" s="840">
        <v>1500000</v>
      </c>
      <c r="K237" s="596" t="s">
        <v>76</v>
      </c>
      <c r="L237" s="594"/>
      <c r="M237" s="594"/>
      <c r="N237" s="594"/>
      <c r="O237" s="594"/>
      <c r="Q237" s="619"/>
      <c r="R237" s="626"/>
      <c r="S237" s="616"/>
      <c r="T237" s="616"/>
      <c r="U237" s="616"/>
      <c r="V237" s="616"/>
      <c r="W237" s="616"/>
      <c r="X237" s="616"/>
      <c r="Y237" s="616"/>
      <c r="Z237" s="616"/>
      <c r="AA237" s="616"/>
      <c r="AB237" s="616"/>
      <c r="AC237" s="616"/>
      <c r="AD237" s="616"/>
      <c r="AE237" s="616"/>
      <c r="AF237" s="616"/>
      <c r="AG237" s="616"/>
      <c r="AH237" s="616"/>
      <c r="AI237" s="616"/>
      <c r="AJ237" s="616"/>
      <c r="AK237" s="616"/>
      <c r="AL237" s="616"/>
      <c r="AM237" s="616"/>
      <c r="AN237" s="616"/>
      <c r="AO237" s="616"/>
      <c r="AP237" s="616"/>
      <c r="AQ237" s="616"/>
      <c r="AR237" s="616"/>
      <c r="AS237" s="616"/>
      <c r="AT237" s="616"/>
      <c r="AU237" s="616"/>
      <c r="AV237" s="616"/>
      <c r="AW237" s="616"/>
      <c r="AX237" s="616"/>
      <c r="AY237" s="616"/>
      <c r="AZ237" s="616"/>
      <c r="BA237" s="616"/>
      <c r="BB237" s="616"/>
      <c r="BC237" s="619"/>
    </row>
    <row r="238" spans="1:55" s="546" customFormat="1" ht="28.5" customHeight="1">
      <c r="A238" s="1001"/>
      <c r="B238" s="1022"/>
      <c r="C238" s="842" t="s">
        <v>968</v>
      </c>
      <c r="D238" s="841">
        <v>537112</v>
      </c>
      <c r="E238" s="842"/>
      <c r="F238" s="576"/>
      <c r="G238" s="833">
        <f t="shared" si="8"/>
        <v>1000000</v>
      </c>
      <c r="H238" s="838">
        <v>1</v>
      </c>
      <c r="I238" s="831" t="s">
        <v>394</v>
      </c>
      <c r="J238" s="840">
        <v>1000000</v>
      </c>
      <c r="K238" s="596" t="s">
        <v>76</v>
      </c>
      <c r="L238" s="594"/>
      <c r="M238" s="594"/>
      <c r="N238" s="594"/>
      <c r="O238" s="594"/>
      <c r="Q238" s="619"/>
      <c r="R238" s="626"/>
      <c r="S238" s="616"/>
      <c r="T238" s="616"/>
      <c r="U238" s="616"/>
      <c r="V238" s="616"/>
      <c r="W238" s="616"/>
      <c r="X238" s="616"/>
      <c r="Y238" s="616"/>
      <c r="Z238" s="616"/>
      <c r="AA238" s="616"/>
      <c r="AB238" s="616"/>
      <c r="AC238" s="616"/>
      <c r="AD238" s="616"/>
      <c r="AE238" s="616"/>
      <c r="AF238" s="616"/>
      <c r="AG238" s="616"/>
      <c r="AH238" s="616"/>
      <c r="AI238" s="616"/>
      <c r="AJ238" s="616"/>
      <c r="AK238" s="616"/>
      <c r="AL238" s="616"/>
      <c r="AM238" s="616"/>
      <c r="AN238" s="616"/>
      <c r="AO238" s="616"/>
      <c r="AP238" s="616"/>
      <c r="AQ238" s="616"/>
      <c r="AR238" s="616"/>
      <c r="AS238" s="616"/>
      <c r="AT238" s="616"/>
      <c r="AU238" s="616"/>
      <c r="AV238" s="616"/>
      <c r="AW238" s="616"/>
      <c r="AX238" s="616"/>
      <c r="AY238" s="616"/>
      <c r="AZ238" s="616"/>
      <c r="BA238" s="616"/>
      <c r="BB238" s="616"/>
      <c r="BC238" s="619"/>
    </row>
    <row r="239" spans="1:55" s="546" customFormat="1" ht="28.5" customHeight="1">
      <c r="A239" s="1001"/>
      <c r="B239" s="1022"/>
      <c r="C239" s="1027" t="s">
        <v>940</v>
      </c>
      <c r="D239" s="1028"/>
      <c r="E239" s="1028"/>
      <c r="F239" s="1028"/>
      <c r="G239" s="1028"/>
      <c r="H239" s="1028"/>
      <c r="I239" s="1028"/>
      <c r="J239" s="1028"/>
      <c r="K239" s="1028"/>
      <c r="L239" s="1028"/>
      <c r="M239" s="1028"/>
      <c r="N239" s="1028"/>
      <c r="O239" s="1028"/>
      <c r="P239" s="1029"/>
      <c r="Q239" s="619"/>
      <c r="R239" s="626"/>
      <c r="S239" s="616"/>
      <c r="T239" s="616"/>
      <c r="U239" s="616"/>
      <c r="V239" s="616"/>
      <c r="W239" s="616"/>
      <c r="X239" s="616"/>
      <c r="Y239" s="616"/>
      <c r="Z239" s="616"/>
      <c r="AA239" s="616"/>
      <c r="AB239" s="616"/>
      <c r="AC239" s="616"/>
      <c r="AD239" s="616"/>
      <c r="AE239" s="616"/>
      <c r="AF239" s="616"/>
      <c r="AG239" s="616"/>
      <c r="AH239" s="616"/>
      <c r="AI239" s="616"/>
      <c r="AJ239" s="616"/>
      <c r="AK239" s="616"/>
      <c r="AL239" s="616"/>
      <c r="AM239" s="616"/>
      <c r="AN239" s="616"/>
      <c r="AO239" s="616"/>
      <c r="AP239" s="616"/>
      <c r="AQ239" s="616"/>
      <c r="AR239" s="616"/>
      <c r="AS239" s="616"/>
      <c r="AT239" s="616"/>
      <c r="AU239" s="616"/>
      <c r="AV239" s="616"/>
      <c r="AW239" s="616"/>
      <c r="AX239" s="616"/>
      <c r="AY239" s="616"/>
      <c r="AZ239" s="616"/>
      <c r="BA239" s="616"/>
      <c r="BB239" s="616"/>
      <c r="BC239" s="619"/>
    </row>
    <row r="240" spans="1:55" s="546" customFormat="1" ht="28.5" customHeight="1">
      <c r="A240" s="1001"/>
      <c r="B240" s="1022"/>
      <c r="C240" s="828" t="s">
        <v>969</v>
      </c>
      <c r="D240" s="841">
        <v>537112</v>
      </c>
      <c r="E240" s="828"/>
      <c r="F240" s="576"/>
      <c r="G240" s="833">
        <f t="shared" si="8"/>
        <v>5000000</v>
      </c>
      <c r="H240" s="830">
        <v>1</v>
      </c>
      <c r="I240" s="831" t="s">
        <v>394</v>
      </c>
      <c r="J240" s="832">
        <v>5000000</v>
      </c>
      <c r="K240" s="596" t="s">
        <v>76</v>
      </c>
      <c r="L240" s="594">
        <v>41426</v>
      </c>
      <c r="M240" s="594">
        <v>41461</v>
      </c>
      <c r="N240" s="594">
        <v>41463</v>
      </c>
      <c r="O240" s="594">
        <v>41510</v>
      </c>
      <c r="Q240" s="619"/>
      <c r="R240" s="626"/>
      <c r="S240" s="616"/>
      <c r="T240" s="616"/>
      <c r="U240" s="616"/>
      <c r="V240" s="616"/>
      <c r="W240" s="616"/>
      <c r="X240" s="616"/>
      <c r="Y240" s="616"/>
      <c r="Z240" s="616"/>
      <c r="AA240" s="616"/>
      <c r="AB240" s="616"/>
      <c r="AC240" s="616"/>
      <c r="AD240" s="616"/>
      <c r="AE240" s="616"/>
      <c r="AF240" s="616"/>
      <c r="AG240" s="616"/>
      <c r="AH240" s="616"/>
      <c r="AI240" s="616"/>
      <c r="AJ240" s="616"/>
      <c r="AK240" s="616"/>
      <c r="AL240" s="616"/>
      <c r="AM240" s="616"/>
      <c r="AN240" s="616"/>
      <c r="AO240" s="616"/>
      <c r="AP240" s="616"/>
      <c r="AQ240" s="616"/>
      <c r="AR240" s="616"/>
      <c r="AS240" s="616"/>
      <c r="AT240" s="616"/>
      <c r="AU240" s="616"/>
      <c r="AV240" s="616"/>
      <c r="AW240" s="616"/>
      <c r="AX240" s="616"/>
      <c r="AY240" s="616"/>
      <c r="AZ240" s="616"/>
      <c r="BA240" s="616"/>
      <c r="BB240" s="616"/>
      <c r="BC240" s="619"/>
    </row>
    <row r="241" spans="1:55" s="546" customFormat="1" ht="28.5" customHeight="1">
      <c r="A241" s="1001"/>
      <c r="B241" s="1022"/>
      <c r="C241" s="828" t="s">
        <v>970</v>
      </c>
      <c r="D241" s="841">
        <v>537112</v>
      </c>
      <c r="E241" s="828"/>
      <c r="F241" s="576"/>
      <c r="G241" s="833">
        <f t="shared" si="8"/>
        <v>16500000</v>
      </c>
      <c r="H241" s="830">
        <v>1</v>
      </c>
      <c r="I241" s="831" t="s">
        <v>394</v>
      </c>
      <c r="J241" s="832">
        <v>16500000</v>
      </c>
      <c r="K241" s="596" t="s">
        <v>76</v>
      </c>
      <c r="L241" s="594"/>
      <c r="M241" s="594"/>
      <c r="N241" s="594"/>
      <c r="O241" s="594"/>
      <c r="Q241" s="619"/>
      <c r="R241" s="626"/>
      <c r="S241" s="616"/>
      <c r="T241" s="616"/>
      <c r="U241" s="616"/>
      <c r="V241" s="616"/>
      <c r="W241" s="616"/>
      <c r="X241" s="616"/>
      <c r="Y241" s="616"/>
      <c r="Z241" s="616"/>
      <c r="AA241" s="616"/>
      <c r="AB241" s="616"/>
      <c r="AC241" s="616"/>
      <c r="AD241" s="616"/>
      <c r="AE241" s="616"/>
      <c r="AF241" s="616"/>
      <c r="AG241" s="616"/>
      <c r="AH241" s="616"/>
      <c r="AI241" s="616"/>
      <c r="AJ241" s="616"/>
      <c r="AK241" s="616"/>
      <c r="AL241" s="616"/>
      <c r="AM241" s="616"/>
      <c r="AN241" s="616"/>
      <c r="AO241" s="616"/>
      <c r="AP241" s="616"/>
      <c r="AQ241" s="616"/>
      <c r="AR241" s="616"/>
      <c r="AS241" s="616"/>
      <c r="AT241" s="616"/>
      <c r="AU241" s="616"/>
      <c r="AV241" s="616"/>
      <c r="AW241" s="616"/>
      <c r="AX241" s="616"/>
      <c r="AY241" s="616"/>
      <c r="AZ241" s="616"/>
      <c r="BA241" s="616"/>
      <c r="BB241" s="616"/>
      <c r="BC241" s="619"/>
    </row>
    <row r="242" spans="1:55" s="546" customFormat="1" ht="28.5" customHeight="1">
      <c r="A242" s="1002"/>
      <c r="B242" s="1023"/>
      <c r="C242" s="828" t="s">
        <v>971</v>
      </c>
      <c r="D242" s="841">
        <v>537112</v>
      </c>
      <c r="E242" s="828"/>
      <c r="F242" s="576"/>
      <c r="G242" s="833">
        <f t="shared" si="8"/>
        <v>4000000</v>
      </c>
      <c r="H242" s="830">
        <v>2</v>
      </c>
      <c r="I242" s="831" t="s">
        <v>394</v>
      </c>
      <c r="J242" s="832">
        <v>2000000</v>
      </c>
      <c r="K242" s="596" t="s">
        <v>76</v>
      </c>
      <c r="L242" s="594"/>
      <c r="M242" s="594"/>
      <c r="N242" s="594"/>
      <c r="O242" s="594"/>
      <c r="Q242" s="619"/>
      <c r="R242" s="626"/>
      <c r="S242" s="616"/>
      <c r="T242" s="616"/>
      <c r="U242" s="616"/>
      <c r="V242" s="616"/>
      <c r="W242" s="616"/>
      <c r="X242" s="616"/>
      <c r="Y242" s="616"/>
      <c r="Z242" s="616"/>
      <c r="AA242" s="616"/>
      <c r="AB242" s="616"/>
      <c r="AC242" s="616"/>
      <c r="AD242" s="616"/>
      <c r="AE242" s="616"/>
      <c r="AF242" s="616"/>
      <c r="AG242" s="616"/>
      <c r="AH242" s="616"/>
      <c r="AI242" s="616"/>
      <c r="AJ242" s="616"/>
      <c r="AK242" s="616"/>
      <c r="AL242" s="616"/>
      <c r="AM242" s="616"/>
      <c r="AN242" s="616"/>
      <c r="AO242" s="616"/>
      <c r="AP242" s="616"/>
      <c r="AQ242" s="616"/>
      <c r="AR242" s="616"/>
      <c r="AS242" s="616"/>
      <c r="AT242" s="616"/>
      <c r="AU242" s="616"/>
      <c r="AV242" s="616"/>
      <c r="AW242" s="616"/>
      <c r="AX242" s="616"/>
      <c r="AY242" s="616"/>
      <c r="AZ242" s="616"/>
      <c r="BA242" s="616"/>
      <c r="BB242" s="616"/>
      <c r="BC242" s="619"/>
    </row>
    <row r="243" spans="1:55" s="674" customFormat="1">
      <c r="A243" s="673">
        <v>7</v>
      </c>
      <c r="B243" s="1024" t="s">
        <v>903</v>
      </c>
      <c r="C243" s="1025"/>
      <c r="D243" s="1025"/>
      <c r="E243" s="1025"/>
      <c r="F243" s="1025"/>
      <c r="G243" s="1025"/>
      <c r="H243" s="1025"/>
      <c r="I243" s="1025"/>
      <c r="J243" s="1025"/>
      <c r="K243" s="1025"/>
      <c r="L243" s="1025"/>
      <c r="M243" s="1025"/>
      <c r="N243" s="1025"/>
      <c r="O243" s="1025"/>
      <c r="P243" s="1026"/>
      <c r="Q243" s="677"/>
      <c r="R243" s="678"/>
      <c r="S243" s="676"/>
      <c r="T243" s="676"/>
      <c r="U243" s="676"/>
      <c r="V243" s="676"/>
      <c r="W243" s="676"/>
      <c r="X243" s="676"/>
      <c r="Y243" s="676"/>
      <c r="Z243" s="676"/>
      <c r="AA243" s="676"/>
      <c r="AB243" s="676"/>
      <c r="AC243" s="676"/>
      <c r="AD243" s="676"/>
      <c r="AE243" s="676"/>
      <c r="AF243" s="676"/>
      <c r="AG243" s="676"/>
      <c r="AH243" s="676"/>
      <c r="AI243" s="676"/>
      <c r="AJ243" s="676"/>
      <c r="AK243" s="676"/>
      <c r="AL243" s="676"/>
      <c r="AM243" s="676"/>
      <c r="AN243" s="676"/>
      <c r="AO243" s="676"/>
      <c r="AP243" s="676"/>
      <c r="AQ243" s="676"/>
      <c r="AR243" s="676"/>
      <c r="AS243" s="676"/>
      <c r="AT243" s="676"/>
      <c r="AU243" s="676"/>
      <c r="AV243" s="676"/>
      <c r="AW243" s="676"/>
      <c r="AX243" s="676"/>
      <c r="AY243" s="676"/>
      <c r="AZ243" s="676"/>
      <c r="BA243" s="676"/>
      <c r="BB243" s="676"/>
      <c r="BC243" s="677"/>
    </row>
    <row r="244" spans="1:55" s="546" customFormat="1" ht="29.1" hidden="1" customHeight="1">
      <c r="A244" s="583"/>
      <c r="B244" s="541"/>
      <c r="C244" s="612" t="s">
        <v>849</v>
      </c>
      <c r="D244" s="591"/>
      <c r="E244" s="576"/>
      <c r="F244" s="576"/>
      <c r="G244" s="611"/>
      <c r="J244" s="718"/>
      <c r="K244" s="583"/>
      <c r="L244" s="610"/>
      <c r="M244" s="610"/>
      <c r="N244" s="610"/>
      <c r="O244" s="610"/>
      <c r="Q244" s="619"/>
      <c r="R244" s="626"/>
      <c r="S244" s="616"/>
      <c r="T244" s="616"/>
      <c r="U244" s="616"/>
      <c r="V244" s="616"/>
      <c r="W244" s="616"/>
      <c r="X244" s="616"/>
      <c r="Y244" s="616"/>
      <c r="Z244" s="616"/>
      <c r="AA244" s="616"/>
      <c r="AB244" s="616"/>
      <c r="AC244" s="616"/>
      <c r="AD244" s="616"/>
      <c r="AE244" s="616"/>
      <c r="AF244" s="616"/>
      <c r="AG244" s="616"/>
      <c r="AH244" s="616"/>
      <c r="AI244" s="616"/>
      <c r="AJ244" s="616"/>
      <c r="AK244" s="616"/>
      <c r="AL244" s="616"/>
      <c r="AM244" s="616"/>
      <c r="AN244" s="616"/>
      <c r="AO244" s="616"/>
      <c r="AP244" s="616"/>
      <c r="AQ244" s="616"/>
      <c r="AR244" s="616"/>
      <c r="AS244" s="616"/>
      <c r="AT244" s="616"/>
      <c r="AU244" s="616"/>
      <c r="AV244" s="616"/>
      <c r="AW244" s="616"/>
      <c r="AX244" s="616"/>
      <c r="AY244" s="616"/>
      <c r="AZ244" s="616"/>
      <c r="BA244" s="616"/>
      <c r="BB244" s="616"/>
      <c r="BC244" s="619"/>
    </row>
    <row r="245" spans="1:55" s="546" customFormat="1" ht="29.1" hidden="1" customHeight="1">
      <c r="A245" s="583"/>
      <c r="B245" s="1006" t="s">
        <v>26</v>
      </c>
      <c r="C245" s="605" t="s">
        <v>1012</v>
      </c>
      <c r="D245" s="591">
        <v>536111</v>
      </c>
      <c r="E245" s="684">
        <v>875000000</v>
      </c>
      <c r="F245" s="576"/>
      <c r="G245" s="611"/>
      <c r="H245" s="546">
        <v>1</v>
      </c>
      <c r="I245" s="546" t="s">
        <v>441</v>
      </c>
      <c r="J245" s="718">
        <v>875000000</v>
      </c>
      <c r="K245" s="583" t="s">
        <v>27</v>
      </c>
      <c r="L245" s="552">
        <v>41449</v>
      </c>
      <c r="M245" s="552">
        <v>41486</v>
      </c>
      <c r="N245" s="552">
        <v>41487</v>
      </c>
      <c r="O245" s="552">
        <v>41596</v>
      </c>
      <c r="Q245" s="619"/>
      <c r="R245" s="626"/>
      <c r="S245" s="616"/>
      <c r="T245" s="616"/>
      <c r="U245" s="616"/>
      <c r="V245" s="616"/>
      <c r="W245" s="616"/>
      <c r="X245" s="616"/>
      <c r="Y245" s="616"/>
      <c r="Z245" s="616"/>
      <c r="AA245" s="616"/>
      <c r="AB245" s="616"/>
      <c r="AC245" s="616"/>
      <c r="AD245" s="616"/>
      <c r="AE245" s="616"/>
      <c r="AF245" s="616"/>
      <c r="AG245" s="616"/>
      <c r="AH245" s="616"/>
      <c r="AI245" s="616"/>
      <c r="AJ245" s="616"/>
      <c r="AK245" s="616"/>
      <c r="AL245" s="616"/>
      <c r="AM245" s="616"/>
      <c r="AN245" s="616"/>
      <c r="AO245" s="616"/>
      <c r="AP245" s="616"/>
      <c r="AQ245" s="616"/>
      <c r="AR245" s="616"/>
      <c r="AS245" s="616"/>
      <c r="AT245" s="616"/>
      <c r="AU245" s="616"/>
      <c r="AV245" s="616"/>
      <c r="AW245" s="616"/>
      <c r="AX245" s="616"/>
      <c r="AY245" s="616"/>
      <c r="AZ245" s="616"/>
      <c r="BA245" s="616"/>
      <c r="BB245" s="616"/>
      <c r="BC245" s="619"/>
    </row>
    <row r="246" spans="1:55" s="546" customFormat="1" ht="29.1" hidden="1" customHeight="1">
      <c r="A246" s="583"/>
      <c r="B246" s="1007"/>
      <c r="C246" s="612" t="s">
        <v>388</v>
      </c>
      <c r="D246" s="591">
        <v>536111</v>
      </c>
      <c r="E246" s="576"/>
      <c r="F246" s="576"/>
      <c r="G246" s="611"/>
      <c r="J246" s="718"/>
      <c r="K246" s="583" t="s">
        <v>27</v>
      </c>
      <c r="L246" s="620"/>
      <c r="M246" s="620"/>
      <c r="N246" s="620"/>
      <c r="O246" s="620"/>
      <c r="Q246" s="619"/>
      <c r="R246" s="626"/>
      <c r="S246" s="616"/>
      <c r="T246" s="616"/>
      <c r="U246" s="616"/>
      <c r="V246" s="616"/>
      <c r="W246" s="616"/>
      <c r="X246" s="616"/>
      <c r="Y246" s="616"/>
      <c r="Z246" s="616"/>
      <c r="AA246" s="616"/>
      <c r="AB246" s="616"/>
      <c r="AC246" s="616"/>
      <c r="AD246" s="616"/>
      <c r="AE246" s="616"/>
      <c r="AF246" s="616"/>
      <c r="AG246" s="616"/>
      <c r="AH246" s="616"/>
      <c r="AI246" s="616"/>
      <c r="AJ246" s="616"/>
      <c r="AK246" s="616"/>
      <c r="AL246" s="616"/>
      <c r="AM246" s="616"/>
      <c r="AN246" s="616"/>
      <c r="AO246" s="616"/>
      <c r="AP246" s="616"/>
      <c r="AQ246" s="616"/>
      <c r="AR246" s="616"/>
      <c r="AS246" s="616"/>
      <c r="AT246" s="616"/>
      <c r="AU246" s="616"/>
      <c r="AV246" s="616"/>
      <c r="AW246" s="616"/>
      <c r="AX246" s="616"/>
      <c r="AY246" s="616"/>
      <c r="AZ246" s="616"/>
      <c r="BA246" s="616"/>
      <c r="BB246" s="616"/>
      <c r="BC246" s="619"/>
    </row>
    <row r="247" spans="1:55" s="546" customFormat="1" ht="29.1" hidden="1" customHeight="1">
      <c r="A247" s="583"/>
      <c r="B247" s="1008"/>
      <c r="C247" s="843" t="s">
        <v>999</v>
      </c>
      <c r="D247" s="591">
        <v>536111</v>
      </c>
      <c r="E247" s="576"/>
      <c r="F247" s="576"/>
      <c r="G247" s="611">
        <v>25000000</v>
      </c>
      <c r="J247" s="718">
        <v>25000000</v>
      </c>
      <c r="K247" s="583" t="s">
        <v>27</v>
      </c>
      <c r="L247" s="620"/>
      <c r="M247" s="620"/>
      <c r="N247" s="620"/>
      <c r="O247" s="620"/>
      <c r="Q247" s="619"/>
      <c r="R247" s="626"/>
      <c r="S247" s="616"/>
      <c r="T247" s="616"/>
      <c r="U247" s="616"/>
      <c r="V247" s="616"/>
      <c r="W247" s="616"/>
      <c r="X247" s="616"/>
      <c r="Y247" s="616"/>
      <c r="Z247" s="616"/>
      <c r="AA247" s="616"/>
      <c r="AB247" s="616"/>
      <c r="AC247" s="616"/>
      <c r="AD247" s="616"/>
      <c r="AE247" s="616"/>
      <c r="AF247" s="616"/>
      <c r="AG247" s="616"/>
      <c r="AH247" s="616"/>
      <c r="AI247" s="616"/>
      <c r="AJ247" s="616"/>
      <c r="AK247" s="616"/>
      <c r="AL247" s="616"/>
      <c r="AM247" s="616"/>
      <c r="AN247" s="616"/>
      <c r="AO247" s="616"/>
      <c r="AP247" s="616"/>
      <c r="AQ247" s="616"/>
      <c r="AR247" s="616"/>
      <c r="AS247" s="616"/>
      <c r="AT247" s="616"/>
      <c r="AU247" s="616"/>
      <c r="AV247" s="616"/>
      <c r="AW247" s="616"/>
      <c r="AX247" s="616"/>
      <c r="AY247" s="616"/>
      <c r="AZ247" s="616"/>
      <c r="BA247" s="616"/>
      <c r="BB247" s="616"/>
      <c r="BC247" s="619"/>
    </row>
    <row r="248" spans="1:55" s="794" customFormat="1" ht="29.1" hidden="1" customHeight="1">
      <c r="A248" s="789"/>
      <c r="B248" s="805"/>
      <c r="C248" s="802" t="s">
        <v>472</v>
      </c>
      <c r="D248" s="791"/>
      <c r="E248" s="792"/>
      <c r="F248" s="792"/>
      <c r="G248" s="803"/>
      <c r="J248" s="795"/>
      <c r="K248" s="789"/>
      <c r="L248" s="803"/>
      <c r="M248" s="803"/>
      <c r="N248" s="803"/>
      <c r="O248" s="803"/>
      <c r="Q248" s="797"/>
      <c r="R248" s="798"/>
      <c r="S248" s="799"/>
      <c r="T248" s="799"/>
      <c r="U248" s="799"/>
      <c r="V248" s="799"/>
      <c r="W248" s="799"/>
      <c r="X248" s="799"/>
      <c r="Y248" s="799"/>
      <c r="Z248" s="799"/>
      <c r="AA248" s="799"/>
      <c r="AB248" s="799"/>
      <c r="AC248" s="799"/>
      <c r="AD248" s="799"/>
      <c r="AE248" s="799"/>
      <c r="AF248" s="799"/>
      <c r="AG248" s="799"/>
      <c r="AH248" s="799"/>
      <c r="AI248" s="799"/>
      <c r="AJ248" s="799"/>
      <c r="AK248" s="799"/>
      <c r="AL248" s="799"/>
      <c r="AM248" s="799"/>
      <c r="AN248" s="799"/>
      <c r="AO248" s="799"/>
      <c r="AP248" s="799"/>
      <c r="AQ248" s="799"/>
      <c r="AR248" s="799"/>
      <c r="AS248" s="799"/>
      <c r="AT248" s="799"/>
      <c r="AU248" s="799"/>
      <c r="AV248" s="799"/>
      <c r="AW248" s="799"/>
      <c r="AX248" s="799"/>
      <c r="AY248" s="799"/>
      <c r="AZ248" s="799"/>
      <c r="BA248" s="799"/>
      <c r="BB248" s="799"/>
      <c r="BC248" s="797"/>
    </row>
    <row r="249" spans="1:55" s="794" customFormat="1" ht="29.1" customHeight="1">
      <c r="A249" s="837"/>
      <c r="B249" s="1009" t="s">
        <v>75</v>
      </c>
      <c r="C249" s="538" t="s">
        <v>1000</v>
      </c>
      <c r="D249" s="844">
        <v>532111</v>
      </c>
      <c r="E249" s="845"/>
      <c r="F249" s="845"/>
      <c r="G249" s="708">
        <v>10000000</v>
      </c>
      <c r="H249" s="538">
        <v>1</v>
      </c>
      <c r="I249" s="538" t="s">
        <v>18</v>
      </c>
      <c r="J249" s="708">
        <v>10000000</v>
      </c>
      <c r="K249" s="583" t="s">
        <v>27</v>
      </c>
      <c r="L249" s="821">
        <v>41351</v>
      </c>
      <c r="M249" s="821">
        <v>41370</v>
      </c>
      <c r="N249" s="821">
        <v>41372</v>
      </c>
      <c r="O249" s="821">
        <v>41401</v>
      </c>
      <c r="P249" s="623"/>
      <c r="Q249" s="797"/>
      <c r="R249" s="798"/>
      <c r="S249" s="799"/>
      <c r="T249" s="799"/>
      <c r="U249" s="799"/>
      <c r="V249" s="799"/>
      <c r="W249" s="799"/>
      <c r="X249" s="799"/>
      <c r="Y249" s="799"/>
      <c r="Z249" s="799"/>
      <c r="AA249" s="799"/>
      <c r="AB249" s="799"/>
      <c r="AC249" s="799"/>
      <c r="AD249" s="799"/>
      <c r="AE249" s="799"/>
      <c r="AF249" s="799"/>
      <c r="AG249" s="799"/>
      <c r="AH249" s="799"/>
      <c r="AI249" s="799"/>
      <c r="AJ249" s="799"/>
      <c r="AK249" s="799"/>
      <c r="AL249" s="799"/>
      <c r="AM249" s="799"/>
      <c r="AN249" s="799"/>
      <c r="AO249" s="799"/>
      <c r="AP249" s="799"/>
      <c r="AQ249" s="799"/>
      <c r="AR249" s="799"/>
      <c r="AS249" s="799"/>
      <c r="AT249" s="799"/>
      <c r="AU249" s="799"/>
      <c r="AV249" s="799"/>
      <c r="AW249" s="799"/>
      <c r="AX249" s="799"/>
      <c r="AY249" s="799"/>
      <c r="AZ249" s="799"/>
      <c r="BA249" s="799"/>
      <c r="BB249" s="799"/>
      <c r="BC249" s="797"/>
    </row>
    <row r="250" spans="1:55" s="794" customFormat="1" ht="29.1" customHeight="1">
      <c r="A250" s="837"/>
      <c r="B250" s="1010"/>
      <c r="C250" s="538" t="s">
        <v>1001</v>
      </c>
      <c r="D250" s="844">
        <v>532111</v>
      </c>
      <c r="E250" s="845"/>
      <c r="F250" s="845"/>
      <c r="G250" s="708">
        <v>37900000</v>
      </c>
      <c r="H250" s="538">
        <v>1</v>
      </c>
      <c r="I250" s="538" t="s">
        <v>18</v>
      </c>
      <c r="J250" s="708">
        <v>37900000</v>
      </c>
      <c r="K250" s="583" t="s">
        <v>27</v>
      </c>
      <c r="L250" s="846"/>
      <c r="M250" s="846"/>
      <c r="N250" s="846"/>
      <c r="O250" s="846"/>
      <c r="P250" s="623"/>
      <c r="Q250" s="797"/>
      <c r="R250" s="798"/>
      <c r="S250" s="799"/>
      <c r="T250" s="799"/>
      <c r="U250" s="799"/>
      <c r="V250" s="799"/>
      <c r="W250" s="799"/>
      <c r="X250" s="799"/>
      <c r="Y250" s="799"/>
      <c r="Z250" s="799"/>
      <c r="AA250" s="799"/>
      <c r="AB250" s="799"/>
      <c r="AC250" s="799"/>
      <c r="AD250" s="799"/>
      <c r="AE250" s="799"/>
      <c r="AF250" s="799"/>
      <c r="AG250" s="799"/>
      <c r="AH250" s="799"/>
      <c r="AI250" s="799"/>
      <c r="AJ250" s="799"/>
      <c r="AK250" s="799"/>
      <c r="AL250" s="799"/>
      <c r="AM250" s="799"/>
      <c r="AN250" s="799"/>
      <c r="AO250" s="799"/>
      <c r="AP250" s="799"/>
      <c r="AQ250" s="799"/>
      <c r="AR250" s="799"/>
      <c r="AS250" s="799"/>
      <c r="AT250" s="799"/>
      <c r="AU250" s="799"/>
      <c r="AV250" s="799"/>
      <c r="AW250" s="799"/>
      <c r="AX250" s="799"/>
      <c r="AY250" s="799"/>
      <c r="AZ250" s="799"/>
      <c r="BA250" s="799"/>
      <c r="BB250" s="799"/>
      <c r="BC250" s="797"/>
    </row>
    <row r="251" spans="1:55" s="794" customFormat="1" ht="29.1" customHeight="1">
      <c r="A251" s="837"/>
      <c r="B251" s="1010"/>
      <c r="C251" s="538" t="s">
        <v>958</v>
      </c>
      <c r="D251" s="844">
        <v>532111</v>
      </c>
      <c r="E251" s="845"/>
      <c r="F251" s="845"/>
      <c r="G251" s="708">
        <v>1725000</v>
      </c>
      <c r="H251" s="538">
        <v>1</v>
      </c>
      <c r="I251" s="538" t="s">
        <v>18</v>
      </c>
      <c r="J251" s="708">
        <v>1725000</v>
      </c>
      <c r="K251" s="583" t="s">
        <v>27</v>
      </c>
      <c r="L251" s="846"/>
      <c r="M251" s="846"/>
      <c r="N251" s="846"/>
      <c r="O251" s="846"/>
      <c r="P251" s="623"/>
      <c r="Q251" s="797"/>
      <c r="R251" s="798"/>
      <c r="S251" s="799"/>
      <c r="T251" s="799"/>
      <c r="U251" s="799"/>
      <c r="V251" s="799"/>
      <c r="W251" s="799"/>
      <c r="X251" s="799"/>
      <c r="Y251" s="799"/>
      <c r="Z251" s="799"/>
      <c r="AA251" s="799"/>
      <c r="AB251" s="799"/>
      <c r="AC251" s="799"/>
      <c r="AD251" s="799"/>
      <c r="AE251" s="799"/>
      <c r="AF251" s="799"/>
      <c r="AG251" s="799"/>
      <c r="AH251" s="799"/>
      <c r="AI251" s="799"/>
      <c r="AJ251" s="799"/>
      <c r="AK251" s="799"/>
      <c r="AL251" s="799"/>
      <c r="AM251" s="799"/>
      <c r="AN251" s="799"/>
      <c r="AO251" s="799"/>
      <c r="AP251" s="799"/>
      <c r="AQ251" s="799"/>
      <c r="AR251" s="799"/>
      <c r="AS251" s="799"/>
      <c r="AT251" s="799"/>
      <c r="AU251" s="799"/>
      <c r="AV251" s="799"/>
      <c r="AW251" s="799"/>
      <c r="AX251" s="799"/>
      <c r="AY251" s="799"/>
      <c r="AZ251" s="799"/>
      <c r="BA251" s="799"/>
      <c r="BB251" s="799"/>
      <c r="BC251" s="797"/>
    </row>
    <row r="252" spans="1:55" s="794" customFormat="1" ht="29.1" customHeight="1">
      <c r="A252" s="837"/>
      <c r="B252" s="1010"/>
      <c r="C252" s="538" t="s">
        <v>1002</v>
      </c>
      <c r="D252" s="844">
        <v>532111</v>
      </c>
      <c r="E252" s="845"/>
      <c r="F252" s="845"/>
      <c r="G252" s="708">
        <v>12675000</v>
      </c>
      <c r="H252" s="538">
        <v>1</v>
      </c>
      <c r="I252" s="538" t="s">
        <v>18</v>
      </c>
      <c r="J252" s="708">
        <v>12675000</v>
      </c>
      <c r="K252" s="583" t="s">
        <v>27</v>
      </c>
      <c r="L252" s="846"/>
      <c r="M252" s="846"/>
      <c r="N252" s="846"/>
      <c r="O252" s="846"/>
      <c r="P252" s="623"/>
      <c r="Q252" s="797"/>
      <c r="R252" s="798"/>
      <c r="S252" s="799"/>
      <c r="T252" s="799"/>
      <c r="U252" s="799"/>
      <c r="V252" s="799"/>
      <c r="W252" s="799"/>
      <c r="X252" s="799"/>
      <c r="Y252" s="799"/>
      <c r="Z252" s="799"/>
      <c r="AA252" s="799"/>
      <c r="AB252" s="799"/>
      <c r="AC252" s="799"/>
      <c r="AD252" s="799"/>
      <c r="AE252" s="799"/>
      <c r="AF252" s="799"/>
      <c r="AG252" s="799"/>
      <c r="AH252" s="799"/>
      <c r="AI252" s="799"/>
      <c r="AJ252" s="799"/>
      <c r="AK252" s="799"/>
      <c r="AL252" s="799"/>
      <c r="AM252" s="799"/>
      <c r="AN252" s="799"/>
      <c r="AO252" s="799"/>
      <c r="AP252" s="799"/>
      <c r="AQ252" s="799"/>
      <c r="AR252" s="799"/>
      <c r="AS252" s="799"/>
      <c r="AT252" s="799"/>
      <c r="AU252" s="799"/>
      <c r="AV252" s="799"/>
      <c r="AW252" s="799"/>
      <c r="AX252" s="799"/>
      <c r="AY252" s="799"/>
      <c r="AZ252" s="799"/>
      <c r="BA252" s="799"/>
      <c r="BB252" s="799"/>
      <c r="BC252" s="797"/>
    </row>
    <row r="253" spans="1:55" s="794" customFormat="1" ht="29.1" customHeight="1">
      <c r="A253" s="837"/>
      <c r="B253" s="1010"/>
      <c r="C253" s="538" t="s">
        <v>1003</v>
      </c>
      <c r="D253" s="844">
        <v>532111</v>
      </c>
      <c r="E253" s="845"/>
      <c r="F253" s="845"/>
      <c r="G253" s="708">
        <v>2000000</v>
      </c>
      <c r="H253" s="538">
        <v>1</v>
      </c>
      <c r="I253" s="538" t="s">
        <v>18</v>
      </c>
      <c r="J253" s="708">
        <v>2000000</v>
      </c>
      <c r="K253" s="583" t="s">
        <v>27</v>
      </c>
      <c r="L253" s="846"/>
      <c r="M253" s="846"/>
      <c r="N253" s="846"/>
      <c r="O253" s="846"/>
      <c r="P253" s="623"/>
      <c r="Q253" s="797"/>
      <c r="R253" s="798"/>
      <c r="S253" s="799"/>
      <c r="T253" s="799"/>
      <c r="U253" s="799"/>
      <c r="V253" s="799"/>
      <c r="W253" s="799"/>
      <c r="X253" s="799"/>
      <c r="Y253" s="799"/>
      <c r="Z253" s="799"/>
      <c r="AA253" s="799"/>
      <c r="AB253" s="799"/>
      <c r="AC253" s="799"/>
      <c r="AD253" s="799"/>
      <c r="AE253" s="799"/>
      <c r="AF253" s="799"/>
      <c r="AG253" s="799"/>
      <c r="AH253" s="799"/>
      <c r="AI253" s="799"/>
      <c r="AJ253" s="799"/>
      <c r="AK253" s="799"/>
      <c r="AL253" s="799"/>
      <c r="AM253" s="799"/>
      <c r="AN253" s="799"/>
      <c r="AO253" s="799"/>
      <c r="AP253" s="799"/>
      <c r="AQ253" s="799"/>
      <c r="AR253" s="799"/>
      <c r="AS253" s="799"/>
      <c r="AT253" s="799"/>
      <c r="AU253" s="799"/>
      <c r="AV253" s="799"/>
      <c r="AW253" s="799"/>
      <c r="AX253" s="799"/>
      <c r="AY253" s="799"/>
      <c r="AZ253" s="799"/>
      <c r="BA253" s="799"/>
      <c r="BB253" s="799"/>
      <c r="BC253" s="797"/>
    </row>
    <row r="254" spans="1:55" s="794" customFormat="1" ht="29.1" customHeight="1">
      <c r="A254" s="837"/>
      <c r="B254" s="1011"/>
      <c r="C254" s="538" t="s">
        <v>1004</v>
      </c>
      <c r="D254" s="844">
        <v>532111</v>
      </c>
      <c r="E254" s="845"/>
      <c r="F254" s="845"/>
      <c r="G254" s="708">
        <v>35700000</v>
      </c>
      <c r="H254" s="538">
        <v>1</v>
      </c>
      <c r="I254" s="538" t="s">
        <v>18</v>
      </c>
      <c r="J254" s="708">
        <v>35700000</v>
      </c>
      <c r="K254" s="583" t="s">
        <v>27</v>
      </c>
      <c r="L254" s="846"/>
      <c r="M254" s="846"/>
      <c r="N254" s="846"/>
      <c r="O254" s="846"/>
      <c r="P254" s="623"/>
      <c r="Q254" s="797"/>
      <c r="R254" s="798"/>
      <c r="S254" s="799"/>
      <c r="T254" s="799"/>
      <c r="U254" s="799"/>
      <c r="V254" s="799"/>
      <c r="W254" s="799"/>
      <c r="X254" s="799"/>
      <c r="Y254" s="799"/>
      <c r="Z254" s="799"/>
      <c r="AA254" s="799"/>
      <c r="AB254" s="799"/>
      <c r="AC254" s="799"/>
      <c r="AD254" s="799"/>
      <c r="AE254" s="799"/>
      <c r="AF254" s="799"/>
      <c r="AG254" s="799"/>
      <c r="AH254" s="799"/>
      <c r="AI254" s="799"/>
      <c r="AJ254" s="799"/>
      <c r="AK254" s="799"/>
      <c r="AL254" s="799"/>
      <c r="AM254" s="799"/>
      <c r="AN254" s="799"/>
      <c r="AO254" s="799"/>
      <c r="AP254" s="799"/>
      <c r="AQ254" s="799"/>
      <c r="AR254" s="799"/>
      <c r="AS254" s="799"/>
      <c r="AT254" s="799"/>
      <c r="AU254" s="799"/>
      <c r="AV254" s="799"/>
      <c r="AW254" s="799"/>
      <c r="AX254" s="799"/>
      <c r="AY254" s="799"/>
      <c r="AZ254" s="799"/>
      <c r="BA254" s="799"/>
      <c r="BB254" s="799"/>
      <c r="BC254" s="797"/>
    </row>
    <row r="255" spans="1:55" s="794" customFormat="1" ht="29.1" customHeight="1">
      <c r="A255" s="852"/>
      <c r="B255" s="1012" t="s">
        <v>75</v>
      </c>
      <c r="C255" s="538" t="s">
        <v>1005</v>
      </c>
      <c r="D255" s="844">
        <v>532111</v>
      </c>
      <c r="E255" s="845"/>
      <c r="F255" s="845"/>
      <c r="G255" s="847">
        <f>H255*J255</f>
        <v>60000000</v>
      </c>
      <c r="H255" s="538">
        <v>12</v>
      </c>
      <c r="I255" s="538" t="s">
        <v>18</v>
      </c>
      <c r="J255" s="708">
        <v>5000000</v>
      </c>
      <c r="K255" s="583" t="s">
        <v>27</v>
      </c>
      <c r="L255" s="821">
        <v>41351</v>
      </c>
      <c r="M255" s="821">
        <v>41370</v>
      </c>
      <c r="N255" s="821">
        <v>41372</v>
      </c>
      <c r="O255" s="821">
        <v>41401</v>
      </c>
      <c r="P255" s="623"/>
      <c r="Q255" s="797"/>
      <c r="R255" s="798"/>
      <c r="S255" s="799"/>
      <c r="T255" s="799"/>
      <c r="U255" s="799"/>
      <c r="V255" s="799"/>
      <c r="W255" s="799"/>
      <c r="X255" s="799"/>
      <c r="Y255" s="799"/>
      <c r="Z255" s="799"/>
      <c r="AA255" s="799"/>
      <c r="AB255" s="799"/>
      <c r="AC255" s="799"/>
      <c r="AD255" s="799"/>
      <c r="AE255" s="799"/>
      <c r="AF255" s="799"/>
      <c r="AG255" s="799"/>
      <c r="AH255" s="799"/>
      <c r="AI255" s="799"/>
      <c r="AJ255" s="799"/>
      <c r="AK255" s="799"/>
      <c r="AL255" s="799"/>
      <c r="AM255" s="799"/>
      <c r="AN255" s="799"/>
      <c r="AO255" s="799"/>
      <c r="AP255" s="799"/>
      <c r="AQ255" s="799"/>
      <c r="AR255" s="799"/>
      <c r="AS255" s="799"/>
      <c r="AT255" s="799"/>
      <c r="AU255" s="799"/>
      <c r="AV255" s="799"/>
      <c r="AW255" s="799"/>
      <c r="AX255" s="799"/>
      <c r="AY255" s="799"/>
      <c r="AZ255" s="799"/>
      <c r="BA255" s="799"/>
      <c r="BB255" s="799"/>
      <c r="BC255" s="797"/>
    </row>
    <row r="256" spans="1:55" s="794" customFormat="1" ht="29.1" customHeight="1">
      <c r="A256" s="852"/>
      <c r="B256" s="1013"/>
      <c r="C256" s="538" t="s">
        <v>996</v>
      </c>
      <c r="D256" s="844">
        <v>532111</v>
      </c>
      <c r="E256" s="845"/>
      <c r="F256" s="845"/>
      <c r="G256" s="847">
        <f t="shared" ref="G256:G261" si="9">H256*J256</f>
        <v>15000000</v>
      </c>
      <c r="H256" s="538">
        <v>2</v>
      </c>
      <c r="I256" s="538" t="s">
        <v>18</v>
      </c>
      <c r="J256" s="708">
        <v>7500000</v>
      </c>
      <c r="K256" s="583" t="s">
        <v>27</v>
      </c>
      <c r="L256" s="848"/>
      <c r="M256" s="848"/>
      <c r="N256" s="848"/>
      <c r="O256" s="848"/>
      <c r="P256" s="623"/>
      <c r="Q256" s="797"/>
      <c r="R256" s="798"/>
      <c r="S256" s="799"/>
      <c r="T256" s="799"/>
      <c r="U256" s="799"/>
      <c r="V256" s="799"/>
      <c r="W256" s="799"/>
      <c r="X256" s="799"/>
      <c r="Y256" s="799"/>
      <c r="Z256" s="799"/>
      <c r="AA256" s="799"/>
      <c r="AB256" s="799"/>
      <c r="AC256" s="799"/>
      <c r="AD256" s="799"/>
      <c r="AE256" s="799"/>
      <c r="AF256" s="799"/>
      <c r="AG256" s="799"/>
      <c r="AH256" s="799"/>
      <c r="AI256" s="799"/>
      <c r="AJ256" s="799"/>
      <c r="AK256" s="799"/>
      <c r="AL256" s="799"/>
      <c r="AM256" s="799"/>
      <c r="AN256" s="799"/>
      <c r="AO256" s="799"/>
      <c r="AP256" s="799"/>
      <c r="AQ256" s="799"/>
      <c r="AR256" s="799"/>
      <c r="AS256" s="799"/>
      <c r="AT256" s="799"/>
      <c r="AU256" s="799"/>
      <c r="AV256" s="799"/>
      <c r="AW256" s="799"/>
      <c r="AX256" s="799"/>
      <c r="AY256" s="799"/>
      <c r="AZ256" s="799"/>
      <c r="BA256" s="799"/>
      <c r="BB256" s="799"/>
      <c r="BC256" s="797"/>
    </row>
    <row r="257" spans="1:55" s="794" customFormat="1" ht="29.1" customHeight="1">
      <c r="A257" s="852"/>
      <c r="B257" s="1013"/>
      <c r="C257" s="538" t="s">
        <v>1006</v>
      </c>
      <c r="D257" s="844">
        <v>532111</v>
      </c>
      <c r="E257" s="845"/>
      <c r="F257" s="845"/>
      <c r="G257" s="847">
        <f t="shared" si="9"/>
        <v>3000000</v>
      </c>
      <c r="H257" s="538">
        <v>2</v>
      </c>
      <c r="I257" s="538" t="s">
        <v>18</v>
      </c>
      <c r="J257" s="708">
        <v>1500000</v>
      </c>
      <c r="K257" s="583" t="s">
        <v>27</v>
      </c>
      <c r="L257" s="821">
        <v>41351</v>
      </c>
      <c r="M257" s="821">
        <v>41370</v>
      </c>
      <c r="N257" s="821">
        <v>41372</v>
      </c>
      <c r="O257" s="821">
        <v>41401</v>
      </c>
      <c r="P257" s="623"/>
      <c r="Q257" s="797"/>
      <c r="R257" s="798"/>
      <c r="S257" s="799"/>
      <c r="T257" s="799"/>
      <c r="U257" s="799"/>
      <c r="V257" s="799"/>
      <c r="W257" s="799"/>
      <c r="X257" s="799"/>
      <c r="Y257" s="799"/>
      <c r="Z257" s="799"/>
      <c r="AA257" s="799"/>
      <c r="AB257" s="799"/>
      <c r="AC257" s="799"/>
      <c r="AD257" s="799"/>
      <c r="AE257" s="799"/>
      <c r="AF257" s="799"/>
      <c r="AG257" s="799"/>
      <c r="AH257" s="799"/>
      <c r="AI257" s="799"/>
      <c r="AJ257" s="799"/>
      <c r="AK257" s="799"/>
      <c r="AL257" s="799"/>
      <c r="AM257" s="799"/>
      <c r="AN257" s="799"/>
      <c r="AO257" s="799"/>
      <c r="AP257" s="799"/>
      <c r="AQ257" s="799"/>
      <c r="AR257" s="799"/>
      <c r="AS257" s="799"/>
      <c r="AT257" s="799"/>
      <c r="AU257" s="799"/>
      <c r="AV257" s="799"/>
      <c r="AW257" s="799"/>
      <c r="AX257" s="799"/>
      <c r="AY257" s="799"/>
      <c r="AZ257" s="799"/>
      <c r="BA257" s="799"/>
      <c r="BB257" s="799"/>
      <c r="BC257" s="797"/>
    </row>
    <row r="258" spans="1:55" s="794" customFormat="1" ht="29.1" customHeight="1">
      <c r="A258" s="852"/>
      <c r="B258" s="1013"/>
      <c r="C258" s="538" t="s">
        <v>1007</v>
      </c>
      <c r="D258" s="853">
        <v>532111</v>
      </c>
      <c r="E258" s="845"/>
      <c r="F258" s="845"/>
      <c r="G258" s="847">
        <f t="shared" si="9"/>
        <v>4500000</v>
      </c>
      <c r="H258" s="538">
        <v>1</v>
      </c>
      <c r="I258" s="538" t="s">
        <v>18</v>
      </c>
      <c r="J258" s="708">
        <v>4500000</v>
      </c>
      <c r="K258" s="583" t="s">
        <v>27</v>
      </c>
      <c r="L258" s="846"/>
      <c r="M258" s="846"/>
      <c r="N258" s="846"/>
      <c r="O258" s="846"/>
      <c r="P258" s="623"/>
      <c r="Q258" s="797"/>
      <c r="R258" s="798"/>
      <c r="S258" s="799"/>
      <c r="T258" s="799"/>
      <c r="U258" s="799"/>
      <c r="V258" s="799"/>
      <c r="W258" s="799"/>
      <c r="X258" s="799"/>
      <c r="Y258" s="799"/>
      <c r="Z258" s="799"/>
      <c r="AA258" s="799"/>
      <c r="AB258" s="799"/>
      <c r="AC258" s="799"/>
      <c r="AD258" s="799"/>
      <c r="AE258" s="799"/>
      <c r="AF258" s="799"/>
      <c r="AG258" s="799"/>
      <c r="AH258" s="799"/>
      <c r="AI258" s="799"/>
      <c r="AJ258" s="799"/>
      <c r="AK258" s="799"/>
      <c r="AL258" s="799"/>
      <c r="AM258" s="799"/>
      <c r="AN258" s="799"/>
      <c r="AO258" s="799"/>
      <c r="AP258" s="799"/>
      <c r="AQ258" s="799"/>
      <c r="AR258" s="799"/>
      <c r="AS258" s="799"/>
      <c r="AT258" s="799"/>
      <c r="AU258" s="799"/>
      <c r="AV258" s="799"/>
      <c r="AW258" s="799"/>
      <c r="AX258" s="799"/>
      <c r="AY258" s="799"/>
      <c r="AZ258" s="799"/>
      <c r="BA258" s="799"/>
      <c r="BB258" s="799"/>
      <c r="BC258" s="797"/>
    </row>
    <row r="259" spans="1:55" s="794" customFormat="1" ht="29.1" customHeight="1">
      <c r="A259" s="852"/>
      <c r="B259" s="1013"/>
      <c r="C259" s="538" t="s">
        <v>1008</v>
      </c>
      <c r="D259" s="591">
        <v>532111</v>
      </c>
      <c r="E259" s="845"/>
      <c r="F259" s="845"/>
      <c r="G259" s="847">
        <f t="shared" si="9"/>
        <v>4000000</v>
      </c>
      <c r="H259" s="538">
        <v>1</v>
      </c>
      <c r="I259" s="538" t="s">
        <v>18</v>
      </c>
      <c r="J259" s="708">
        <v>4000000</v>
      </c>
      <c r="K259" s="583" t="s">
        <v>27</v>
      </c>
      <c r="L259" s="846"/>
      <c r="M259" s="846"/>
      <c r="N259" s="846"/>
      <c r="O259" s="846"/>
      <c r="P259" s="623"/>
      <c r="Q259" s="797"/>
      <c r="R259" s="798"/>
      <c r="S259" s="799"/>
      <c r="T259" s="799"/>
      <c r="U259" s="799"/>
      <c r="V259" s="799"/>
      <c r="W259" s="799"/>
      <c r="X259" s="799"/>
      <c r="Y259" s="799"/>
      <c r="Z259" s="799"/>
      <c r="AA259" s="799"/>
      <c r="AB259" s="799"/>
      <c r="AC259" s="799"/>
      <c r="AD259" s="799"/>
      <c r="AE259" s="799"/>
      <c r="AF259" s="799"/>
      <c r="AG259" s="799"/>
      <c r="AH259" s="799"/>
      <c r="AI259" s="799"/>
      <c r="AJ259" s="799"/>
      <c r="AK259" s="799"/>
      <c r="AL259" s="799"/>
      <c r="AM259" s="799"/>
      <c r="AN259" s="799"/>
      <c r="AO259" s="799"/>
      <c r="AP259" s="799"/>
      <c r="AQ259" s="799"/>
      <c r="AR259" s="799"/>
      <c r="AS259" s="799"/>
      <c r="AT259" s="799"/>
      <c r="AU259" s="799"/>
      <c r="AV259" s="799"/>
      <c r="AW259" s="799"/>
      <c r="AX259" s="799"/>
      <c r="AY259" s="799"/>
      <c r="AZ259" s="799"/>
      <c r="BA259" s="799"/>
      <c r="BB259" s="799"/>
      <c r="BC259" s="797"/>
    </row>
    <row r="260" spans="1:55" s="794" customFormat="1" ht="29.1" customHeight="1">
      <c r="A260" s="852"/>
      <c r="B260" s="1013"/>
      <c r="C260" s="538" t="s">
        <v>1009</v>
      </c>
      <c r="D260" s="591">
        <v>532111</v>
      </c>
      <c r="E260" s="845"/>
      <c r="F260" s="845"/>
      <c r="G260" s="847">
        <f t="shared" si="9"/>
        <v>5000000</v>
      </c>
      <c r="H260" s="538">
        <v>1</v>
      </c>
      <c r="I260" s="538" t="s">
        <v>1011</v>
      </c>
      <c r="J260" s="708">
        <v>5000000</v>
      </c>
      <c r="K260" s="583" t="s">
        <v>27</v>
      </c>
      <c r="L260" s="846"/>
      <c r="M260" s="846"/>
      <c r="N260" s="846"/>
      <c r="O260" s="846"/>
      <c r="P260" s="623"/>
      <c r="Q260" s="797"/>
      <c r="R260" s="798"/>
      <c r="S260" s="799"/>
      <c r="T260" s="799"/>
      <c r="U260" s="799"/>
      <c r="V260" s="799"/>
      <c r="W260" s="799"/>
      <c r="X260" s="799"/>
      <c r="Y260" s="799"/>
      <c r="Z260" s="799"/>
      <c r="AA260" s="799"/>
      <c r="AB260" s="799"/>
      <c r="AC260" s="799"/>
      <c r="AD260" s="799"/>
      <c r="AE260" s="799"/>
      <c r="AF260" s="799"/>
      <c r="AG260" s="799"/>
      <c r="AH260" s="799"/>
      <c r="AI260" s="799"/>
      <c r="AJ260" s="799"/>
      <c r="AK260" s="799"/>
      <c r="AL260" s="799"/>
      <c r="AM260" s="799"/>
      <c r="AN260" s="799"/>
      <c r="AO260" s="799"/>
      <c r="AP260" s="799"/>
      <c r="AQ260" s="799"/>
      <c r="AR260" s="799"/>
      <c r="AS260" s="799"/>
      <c r="AT260" s="799"/>
      <c r="AU260" s="799"/>
      <c r="AV260" s="799"/>
      <c r="AW260" s="799"/>
      <c r="AX260" s="799"/>
      <c r="AY260" s="799"/>
      <c r="AZ260" s="799"/>
      <c r="BA260" s="799"/>
      <c r="BB260" s="799"/>
      <c r="BC260" s="797"/>
    </row>
    <row r="261" spans="1:55" s="794" customFormat="1" ht="29.1" customHeight="1">
      <c r="A261" s="583"/>
      <c r="B261" s="1014"/>
      <c r="C261" s="538" t="s">
        <v>1010</v>
      </c>
      <c r="D261" s="591">
        <v>532111</v>
      </c>
      <c r="E261" s="576"/>
      <c r="F261" s="576"/>
      <c r="G261" s="847">
        <f t="shared" si="9"/>
        <v>8500000</v>
      </c>
      <c r="H261" s="538">
        <v>1</v>
      </c>
      <c r="I261" s="538" t="s">
        <v>18</v>
      </c>
      <c r="J261" s="708">
        <v>8500000</v>
      </c>
      <c r="K261" s="583" t="s">
        <v>27</v>
      </c>
      <c r="L261" s="819"/>
      <c r="M261" s="819"/>
      <c r="N261" s="819"/>
      <c r="O261" s="819"/>
      <c r="P261" s="546"/>
      <c r="Q261" s="797"/>
      <c r="R261" s="798"/>
      <c r="S261" s="799"/>
      <c r="T261" s="799"/>
      <c r="U261" s="799"/>
      <c r="V261" s="799"/>
      <c r="W261" s="799"/>
      <c r="X261" s="799"/>
      <c r="Y261" s="799"/>
      <c r="Z261" s="799"/>
      <c r="AA261" s="799"/>
      <c r="AB261" s="799"/>
      <c r="AC261" s="799"/>
      <c r="AD261" s="799"/>
      <c r="AE261" s="799"/>
      <c r="AF261" s="799"/>
      <c r="AG261" s="799"/>
      <c r="AH261" s="799"/>
      <c r="AI261" s="799"/>
      <c r="AJ261" s="799"/>
      <c r="AK261" s="799"/>
      <c r="AL261" s="799"/>
      <c r="AM261" s="799"/>
      <c r="AN261" s="799"/>
      <c r="AO261" s="799"/>
      <c r="AP261" s="799"/>
      <c r="AQ261" s="799"/>
      <c r="AR261" s="799"/>
      <c r="AS261" s="799"/>
      <c r="AT261" s="799"/>
      <c r="AU261" s="799"/>
      <c r="AV261" s="799"/>
      <c r="AW261" s="799"/>
      <c r="AX261" s="799"/>
      <c r="AY261" s="799"/>
      <c r="AZ261" s="799"/>
      <c r="BA261" s="799"/>
      <c r="BB261" s="799"/>
      <c r="BC261" s="797"/>
    </row>
  </sheetData>
  <mergeCells count="67">
    <mergeCell ref="B15:P15"/>
    <mergeCell ref="B33:P33"/>
    <mergeCell ref="B84:P84"/>
    <mergeCell ref="B117:P117"/>
    <mergeCell ref="B156:P156"/>
    <mergeCell ref="B22:B28"/>
    <mergeCell ref="B136:B152"/>
    <mergeCell ref="H14:I14"/>
    <mergeCell ref="J9:J13"/>
    <mergeCell ref="K9:K13"/>
    <mergeCell ref="L9:M9"/>
    <mergeCell ref="N9:O9"/>
    <mergeCell ref="A1:R1"/>
    <mergeCell ref="A2:R2"/>
    <mergeCell ref="A4:R4"/>
    <mergeCell ref="A5:R5"/>
    <mergeCell ref="A6:R6"/>
    <mergeCell ref="A7:R7"/>
    <mergeCell ref="A9:A13"/>
    <mergeCell ref="B9:B13"/>
    <mergeCell ref="C9:C13"/>
    <mergeCell ref="D9:D13"/>
    <mergeCell ref="E9:G9"/>
    <mergeCell ref="E11:F12"/>
    <mergeCell ref="G11:G13"/>
    <mergeCell ref="P9:P13"/>
    <mergeCell ref="E10:G10"/>
    <mergeCell ref="L10:L13"/>
    <mergeCell ref="M10:M13"/>
    <mergeCell ref="N10:N13"/>
    <mergeCell ref="O10:O13"/>
    <mergeCell ref="H9:I13"/>
    <mergeCell ref="C206:P206"/>
    <mergeCell ref="C199:P199"/>
    <mergeCell ref="C182:P182"/>
    <mergeCell ref="C180:P180"/>
    <mergeCell ref="C175:P175"/>
    <mergeCell ref="C196:P196"/>
    <mergeCell ref="C186:P186"/>
    <mergeCell ref="C190:P190"/>
    <mergeCell ref="C220:P220"/>
    <mergeCell ref="C223:P223"/>
    <mergeCell ref="C231:P231"/>
    <mergeCell ref="C239:P239"/>
    <mergeCell ref="C213:P213"/>
    <mergeCell ref="A22:A28"/>
    <mergeCell ref="B35:B39"/>
    <mergeCell ref="B41:B61"/>
    <mergeCell ref="A35:A66"/>
    <mergeCell ref="A89:A116"/>
    <mergeCell ref="B100:B116"/>
    <mergeCell ref="A134:A155"/>
    <mergeCell ref="B153:B155"/>
    <mergeCell ref="B245:B247"/>
    <mergeCell ref="B249:B254"/>
    <mergeCell ref="B255:B261"/>
    <mergeCell ref="A158:A170"/>
    <mergeCell ref="B161:B164"/>
    <mergeCell ref="B165:B170"/>
    <mergeCell ref="B175:B198"/>
    <mergeCell ref="A175:A242"/>
    <mergeCell ref="B199:B205"/>
    <mergeCell ref="B206:B215"/>
    <mergeCell ref="B216:B242"/>
    <mergeCell ref="B173:P173"/>
    <mergeCell ref="B243:P243"/>
    <mergeCell ref="C216:P216"/>
  </mergeCells>
  <pageMargins left="1.4960629921259843" right="0.11811023622047245" top="0.74803149606299213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opLeftCell="D46" workbookViewId="0">
      <selection activeCell="Q18" sqref="Q18:T18"/>
    </sheetView>
  </sheetViews>
  <sheetFormatPr defaultRowHeight="15"/>
  <cols>
    <col min="1" max="1" width="24.5703125" bestFit="1" customWidth="1"/>
    <col min="2" max="2" width="27.28515625" bestFit="1" customWidth="1"/>
    <col min="8" max="8" width="13.42578125" bestFit="1" customWidth="1"/>
    <col min="10" max="10" width="16.85546875" bestFit="1" customWidth="1"/>
    <col min="11" max="12" width="12.28515625" bestFit="1" customWidth="1"/>
    <col min="13" max="13" width="9" bestFit="1" customWidth="1"/>
  </cols>
  <sheetData>
    <row r="1" spans="1:21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8"/>
      <c r="O1" s="367"/>
      <c r="P1" s="367"/>
      <c r="Q1" s="369"/>
      <c r="R1" s="369"/>
      <c r="S1" s="367"/>
      <c r="T1" s="6"/>
      <c r="U1" s="3"/>
    </row>
    <row r="2" spans="1:21">
      <c r="A2" s="1076" t="s">
        <v>755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6"/>
      <c r="P2" s="1076"/>
      <c r="Q2" s="1076"/>
      <c r="R2" s="1076"/>
      <c r="S2" s="1076"/>
      <c r="T2" s="1076"/>
      <c r="U2" s="1076"/>
    </row>
    <row r="3" spans="1:21">
      <c r="A3" s="1077" t="s">
        <v>796</v>
      </c>
      <c r="B3" s="1077"/>
      <c r="C3" s="1077"/>
      <c r="D3" s="1077"/>
      <c r="E3" s="1077"/>
      <c r="F3" s="1077"/>
      <c r="G3" s="1077"/>
      <c r="H3" s="1077"/>
      <c r="I3" s="1077"/>
      <c r="J3" s="1077"/>
      <c r="K3" s="1077"/>
      <c r="L3" s="1077"/>
      <c r="M3" s="1077"/>
      <c r="N3" s="1077"/>
      <c r="O3" s="1077"/>
      <c r="P3" s="1077"/>
      <c r="Q3" s="1077"/>
      <c r="R3" s="1077"/>
      <c r="S3" s="1077"/>
      <c r="T3" s="1077"/>
      <c r="U3" s="1077"/>
    </row>
    <row r="4" spans="1:21">
      <c r="A4" s="1077" t="s">
        <v>1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  <c r="N4" s="1077"/>
      <c r="O4" s="1077"/>
      <c r="P4" s="1077"/>
      <c r="Q4" s="1077"/>
      <c r="R4" s="1077"/>
      <c r="S4" s="1077"/>
      <c r="T4" s="1077"/>
      <c r="U4" s="1077"/>
    </row>
    <row r="5" spans="1:21">
      <c r="A5" s="1077" t="s">
        <v>2</v>
      </c>
      <c r="B5" s="1077"/>
      <c r="C5" s="1077"/>
      <c r="D5" s="1077"/>
      <c r="E5" s="1077"/>
      <c r="F5" s="1077"/>
      <c r="G5" s="1077"/>
      <c r="H5" s="1077"/>
      <c r="I5" s="1077"/>
      <c r="J5" s="1077"/>
      <c r="K5" s="1077"/>
      <c r="L5" s="1077"/>
      <c r="M5" s="1077"/>
      <c r="N5" s="1077"/>
      <c r="O5" s="1077"/>
      <c r="P5" s="1077"/>
      <c r="Q5" s="1077"/>
      <c r="R5" s="1077"/>
      <c r="S5" s="1077"/>
      <c r="T5" s="1077"/>
      <c r="U5" s="1077"/>
    </row>
    <row r="6" spans="1:2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6"/>
      <c r="U6" s="3"/>
    </row>
    <row r="7" spans="1:21">
      <c r="A7" s="371" t="s">
        <v>797</v>
      </c>
      <c r="D7" s="372" t="s">
        <v>798</v>
      </c>
      <c r="E7" s="373" t="s">
        <v>799</v>
      </c>
      <c r="F7" s="2"/>
      <c r="G7" s="375"/>
      <c r="H7" s="375"/>
      <c r="I7" s="375"/>
      <c r="J7" s="375"/>
      <c r="K7" s="375"/>
      <c r="L7" s="375"/>
      <c r="M7" s="375"/>
      <c r="N7" s="376"/>
      <c r="O7" s="377"/>
      <c r="P7" s="377"/>
      <c r="Q7" s="378"/>
      <c r="R7" s="378"/>
      <c r="S7" s="375"/>
      <c r="T7" s="6"/>
      <c r="U7" s="3"/>
    </row>
    <row r="8" spans="1:21">
      <c r="A8" s="371" t="s">
        <v>800</v>
      </c>
      <c r="B8" s="371"/>
      <c r="C8" s="379"/>
      <c r="D8" s="372" t="s">
        <v>798</v>
      </c>
      <c r="E8" s="373" t="s">
        <v>801</v>
      </c>
      <c r="F8" s="374"/>
      <c r="G8" s="375"/>
      <c r="H8" s="375"/>
      <c r="I8" s="375"/>
      <c r="J8" s="375"/>
      <c r="K8" s="375"/>
      <c r="L8" s="375"/>
      <c r="M8" s="375"/>
      <c r="N8" s="376"/>
      <c r="O8" s="377"/>
      <c r="P8" s="377"/>
      <c r="Q8" s="378"/>
      <c r="R8" s="378"/>
      <c r="S8" s="375"/>
      <c r="T8" s="6"/>
      <c r="U8" s="3"/>
    </row>
    <row r="9" spans="1:21">
      <c r="A9" s="371" t="s">
        <v>802</v>
      </c>
      <c r="B9" s="371"/>
      <c r="C9" s="379"/>
      <c r="D9" s="372" t="s">
        <v>798</v>
      </c>
      <c r="E9" s="380" t="s">
        <v>803</v>
      </c>
      <c r="F9" s="374"/>
      <c r="G9" s="375"/>
      <c r="H9" s="375"/>
      <c r="I9" s="375"/>
      <c r="J9" s="375"/>
      <c r="K9" s="375"/>
      <c r="L9" s="375"/>
      <c r="M9" s="375"/>
      <c r="N9" s="376"/>
      <c r="O9" s="377"/>
      <c r="P9" s="377"/>
      <c r="Q9" s="378"/>
      <c r="R9" s="378"/>
      <c r="S9" s="375"/>
      <c r="T9" s="6"/>
      <c r="U9" s="3"/>
    </row>
    <row r="10" spans="1:21">
      <c r="A10" s="371" t="s">
        <v>804</v>
      </c>
      <c r="B10" s="371"/>
      <c r="C10" s="379"/>
      <c r="D10" s="372" t="s">
        <v>798</v>
      </c>
      <c r="E10" s="373" t="s">
        <v>805</v>
      </c>
      <c r="F10" s="374"/>
      <c r="G10" s="375"/>
      <c r="H10" s="375"/>
      <c r="I10" s="375"/>
      <c r="J10" s="375"/>
      <c r="K10" s="375"/>
      <c r="L10" s="375"/>
      <c r="M10" s="375"/>
      <c r="N10" s="376"/>
      <c r="O10" s="377"/>
      <c r="P10" s="377"/>
      <c r="Q10" s="378"/>
      <c r="R10" s="378"/>
      <c r="S10" s="375"/>
      <c r="T10" s="6"/>
      <c r="U10" s="3"/>
    </row>
    <row r="11" spans="1:21">
      <c r="A11" s="371" t="s">
        <v>806</v>
      </c>
      <c r="B11" s="371"/>
      <c r="C11" s="379"/>
      <c r="D11" s="372" t="s">
        <v>798</v>
      </c>
      <c r="E11" s="373"/>
      <c r="F11" s="381"/>
      <c r="G11" s="375"/>
      <c r="H11" s="375"/>
      <c r="I11" s="375"/>
      <c r="J11" s="375"/>
      <c r="K11" s="375"/>
      <c r="L11" s="375"/>
      <c r="M11" s="375"/>
      <c r="N11" s="376"/>
      <c r="O11" s="377"/>
      <c r="P11" s="377"/>
      <c r="Q11" s="378"/>
      <c r="R11" s="378"/>
      <c r="S11" s="375"/>
      <c r="T11" s="6"/>
      <c r="U11" s="3"/>
    </row>
    <row r="12" spans="1:21">
      <c r="A12" s="371" t="s">
        <v>807</v>
      </c>
      <c r="B12" s="371"/>
      <c r="C12" s="379"/>
      <c r="D12" s="372" t="s">
        <v>798</v>
      </c>
      <c r="E12" s="1078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9"/>
      <c r="T12" s="6"/>
      <c r="U12" s="3"/>
    </row>
    <row r="13" spans="1:21">
      <c r="A13" s="3"/>
      <c r="B13" s="3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2"/>
      <c r="O13" s="2"/>
      <c r="P13" s="2"/>
      <c r="Q13" s="382"/>
      <c r="R13" s="382"/>
      <c r="S13" s="5"/>
      <c r="T13" s="6"/>
      <c r="U13" s="3"/>
    </row>
    <row r="14" spans="1:21">
      <c r="A14" s="1080" t="s">
        <v>5</v>
      </c>
      <c r="B14" s="1082" t="s">
        <v>808</v>
      </c>
      <c r="C14" s="1071" t="s">
        <v>809</v>
      </c>
      <c r="D14" s="1084"/>
      <c r="E14" s="1084"/>
      <c r="F14" s="1084"/>
      <c r="G14" s="1072"/>
      <c r="H14" s="1080" t="s">
        <v>810</v>
      </c>
      <c r="I14" s="1082" t="s">
        <v>811</v>
      </c>
      <c r="J14" s="1069" t="s">
        <v>812</v>
      </c>
      <c r="K14" s="1061" t="s">
        <v>813</v>
      </c>
      <c r="L14" s="1062"/>
      <c r="M14" s="1063"/>
      <c r="N14" s="1071" t="s">
        <v>814</v>
      </c>
      <c r="O14" s="1072"/>
      <c r="P14" s="1075" t="s">
        <v>815</v>
      </c>
      <c r="Q14" s="1061" t="s">
        <v>816</v>
      </c>
      <c r="R14" s="1062"/>
      <c r="S14" s="1060" t="s">
        <v>817</v>
      </c>
      <c r="T14" s="1060"/>
      <c r="U14" s="1060" t="s">
        <v>10</v>
      </c>
    </row>
    <row r="15" spans="1:21" ht="63.75">
      <c r="A15" s="1081"/>
      <c r="B15" s="1083"/>
      <c r="C15" s="1073"/>
      <c r="D15" s="1085"/>
      <c r="E15" s="1085"/>
      <c r="F15" s="1085"/>
      <c r="G15" s="1074"/>
      <c r="H15" s="1081"/>
      <c r="I15" s="1083"/>
      <c r="J15" s="1070"/>
      <c r="K15" s="383" t="s">
        <v>818</v>
      </c>
      <c r="L15" s="384" t="s">
        <v>819</v>
      </c>
      <c r="M15" s="384" t="s">
        <v>820</v>
      </c>
      <c r="N15" s="1073"/>
      <c r="O15" s="1074"/>
      <c r="P15" s="1075"/>
      <c r="Q15" s="385" t="s">
        <v>821</v>
      </c>
      <c r="R15" s="385" t="s">
        <v>822</v>
      </c>
      <c r="S15" s="385" t="s">
        <v>821</v>
      </c>
      <c r="T15" s="386" t="s">
        <v>822</v>
      </c>
      <c r="U15" s="1060"/>
    </row>
    <row r="16" spans="1:21">
      <c r="A16" s="387">
        <v>1</v>
      </c>
      <c r="B16" s="388">
        <v>2</v>
      </c>
      <c r="C16" s="1061">
        <v>3</v>
      </c>
      <c r="D16" s="1062"/>
      <c r="E16" s="1062"/>
      <c r="F16" s="1062"/>
      <c r="G16" s="1063"/>
      <c r="H16" s="389">
        <v>4</v>
      </c>
      <c r="I16" s="390">
        <v>5</v>
      </c>
      <c r="J16" s="391">
        <v>6</v>
      </c>
      <c r="K16" s="390">
        <v>7</v>
      </c>
      <c r="L16" s="391">
        <v>8</v>
      </c>
      <c r="M16" s="390">
        <v>9</v>
      </c>
      <c r="N16" s="1061">
        <v>10</v>
      </c>
      <c r="O16" s="1063"/>
      <c r="P16" s="392">
        <v>11</v>
      </c>
      <c r="Q16" s="393">
        <v>12</v>
      </c>
      <c r="R16" s="393">
        <v>13</v>
      </c>
      <c r="S16" s="393">
        <v>14</v>
      </c>
      <c r="T16" s="394">
        <v>15</v>
      </c>
      <c r="U16" s="387">
        <v>16</v>
      </c>
    </row>
    <row r="17" spans="1:21">
      <c r="A17" s="395" t="s">
        <v>19</v>
      </c>
      <c r="B17" s="461"/>
      <c r="C17" s="1064" t="s">
        <v>825</v>
      </c>
      <c r="D17" s="1065"/>
      <c r="E17" s="1065"/>
      <c r="F17" s="1065"/>
      <c r="G17" s="1066"/>
      <c r="H17" s="397"/>
      <c r="I17" s="397"/>
      <c r="J17" s="398"/>
      <c r="K17" s="399"/>
      <c r="L17" s="398"/>
      <c r="M17" s="399"/>
      <c r="N17" s="396"/>
      <c r="O17" s="400" t="s">
        <v>13</v>
      </c>
      <c r="P17" s="400"/>
      <c r="Q17" s="401"/>
      <c r="R17" s="402"/>
      <c r="S17" s="403"/>
      <c r="T17" s="404"/>
      <c r="U17" s="405"/>
    </row>
    <row r="18" spans="1:21">
      <c r="A18" s="406" t="s">
        <v>826</v>
      </c>
      <c r="B18" s="462" t="s">
        <v>26</v>
      </c>
      <c r="C18" s="870" t="s">
        <v>829</v>
      </c>
      <c r="D18" s="1067"/>
      <c r="E18" s="1067"/>
      <c r="F18" s="1067"/>
      <c r="G18" s="1068"/>
      <c r="H18" s="363" t="s">
        <v>827</v>
      </c>
      <c r="I18" s="363" t="s">
        <v>823</v>
      </c>
      <c r="J18" s="361" t="s">
        <v>824</v>
      </c>
      <c r="K18" s="467">
        <v>781229000</v>
      </c>
      <c r="L18" s="408"/>
      <c r="M18" s="407"/>
      <c r="N18" s="169">
        <v>1</v>
      </c>
      <c r="O18" s="171" t="s">
        <v>29</v>
      </c>
      <c r="P18" s="409" t="s">
        <v>27</v>
      </c>
      <c r="Q18" s="410">
        <v>41316</v>
      </c>
      <c r="R18" s="411">
        <v>41375</v>
      </c>
      <c r="S18" s="412">
        <v>41379</v>
      </c>
      <c r="T18" s="413">
        <v>41454</v>
      </c>
      <c r="U18" s="414" t="s">
        <v>30</v>
      </c>
    </row>
    <row r="19" spans="1:21">
      <c r="A19" s="168"/>
      <c r="B19" s="463"/>
      <c r="C19" s="1047" t="s">
        <v>830</v>
      </c>
      <c r="D19" s="871"/>
      <c r="E19" s="871"/>
      <c r="F19" s="871"/>
      <c r="G19" s="872"/>
      <c r="H19" s="363"/>
      <c r="I19" s="362"/>
      <c r="J19" s="361"/>
      <c r="K19" s="467">
        <v>20000000</v>
      </c>
      <c r="L19" s="361"/>
      <c r="M19" s="407"/>
      <c r="N19" s="169">
        <v>1</v>
      </c>
      <c r="O19" s="171" t="s">
        <v>29</v>
      </c>
      <c r="P19" s="415"/>
      <c r="Q19" s="172"/>
      <c r="R19" s="416"/>
      <c r="S19" s="417"/>
      <c r="T19" s="19"/>
      <c r="U19" s="414"/>
    </row>
    <row r="20" spans="1:21">
      <c r="A20" s="475" t="s">
        <v>828</v>
      </c>
      <c r="B20" s="463" t="s">
        <v>36</v>
      </c>
      <c r="C20" s="1048" t="s">
        <v>831</v>
      </c>
      <c r="D20" s="1049"/>
      <c r="E20" s="1049"/>
      <c r="F20" s="1049"/>
      <c r="G20" s="1050"/>
      <c r="H20" s="363" t="s">
        <v>832</v>
      </c>
      <c r="I20" s="362"/>
      <c r="J20" s="361"/>
      <c r="K20" s="467">
        <v>60000000</v>
      </c>
      <c r="L20" s="361"/>
      <c r="M20" s="407"/>
      <c r="N20" s="169">
        <v>1</v>
      </c>
      <c r="O20" s="171" t="s">
        <v>29</v>
      </c>
      <c r="P20" s="415"/>
      <c r="Q20" s="172"/>
      <c r="R20" s="416"/>
      <c r="S20" s="417"/>
      <c r="T20" s="19"/>
      <c r="U20" s="414"/>
    </row>
    <row r="21" spans="1:21" ht="30" customHeight="1">
      <c r="A21" s="168"/>
      <c r="B21" s="463"/>
      <c r="C21" s="1051" t="s">
        <v>833</v>
      </c>
      <c r="D21" s="1052"/>
      <c r="E21" s="1052"/>
      <c r="F21" s="1052"/>
      <c r="G21" s="1053"/>
      <c r="H21" s="363"/>
      <c r="I21" s="362"/>
      <c r="J21" s="361"/>
      <c r="K21" s="467"/>
      <c r="L21" s="361"/>
      <c r="M21" s="407"/>
      <c r="N21" s="169"/>
      <c r="O21" s="171"/>
      <c r="P21" s="415"/>
      <c r="Q21" s="172"/>
      <c r="R21" s="416"/>
      <c r="S21" s="417"/>
      <c r="T21" s="19"/>
      <c r="U21" s="414"/>
    </row>
    <row r="22" spans="1:21">
      <c r="A22" s="168"/>
      <c r="B22" s="463"/>
      <c r="C22" s="1054"/>
      <c r="D22" s="1055"/>
      <c r="E22" s="1055"/>
      <c r="F22" s="1055"/>
      <c r="G22" s="1056"/>
      <c r="H22" s="363"/>
      <c r="I22" s="362"/>
      <c r="J22" s="361"/>
      <c r="K22" s="467"/>
      <c r="L22" s="361"/>
      <c r="M22" s="407"/>
      <c r="N22" s="169"/>
      <c r="O22" s="171"/>
      <c r="P22" s="415"/>
      <c r="Q22" s="172"/>
      <c r="R22" s="416"/>
      <c r="S22" s="417"/>
      <c r="T22" s="19"/>
      <c r="U22" s="414"/>
    </row>
    <row r="23" spans="1:21">
      <c r="A23" s="168"/>
      <c r="B23" s="463"/>
      <c r="C23" s="1054"/>
      <c r="D23" s="1055"/>
      <c r="E23" s="1055"/>
      <c r="F23" s="1055"/>
      <c r="G23" s="1056"/>
      <c r="H23" s="363"/>
      <c r="I23" s="362"/>
      <c r="J23" s="361"/>
      <c r="K23" s="467"/>
      <c r="L23" s="361"/>
      <c r="M23" s="407"/>
      <c r="N23" s="169"/>
      <c r="O23" s="171"/>
      <c r="P23" s="415"/>
      <c r="Q23" s="172"/>
      <c r="R23" s="416"/>
      <c r="S23" s="417"/>
      <c r="T23" s="19"/>
      <c r="U23" s="414"/>
    </row>
    <row r="24" spans="1:21">
      <c r="A24" s="168"/>
      <c r="B24" s="463"/>
      <c r="C24" s="1054"/>
      <c r="D24" s="1055"/>
      <c r="E24" s="1055"/>
      <c r="F24" s="1055"/>
      <c r="G24" s="1056"/>
      <c r="H24" s="363"/>
      <c r="I24" s="362"/>
      <c r="J24" s="361"/>
      <c r="K24" s="467"/>
      <c r="L24" s="361"/>
      <c r="M24" s="407"/>
      <c r="N24" s="169"/>
      <c r="O24" s="171"/>
      <c r="P24" s="415"/>
      <c r="Q24" s="172"/>
      <c r="R24" s="416"/>
      <c r="S24" s="417"/>
      <c r="T24" s="19"/>
      <c r="U24" s="414"/>
    </row>
    <row r="25" spans="1:21">
      <c r="A25" s="168"/>
      <c r="B25" s="463"/>
      <c r="C25" s="1054"/>
      <c r="D25" s="1055"/>
      <c r="E25" s="1055"/>
      <c r="F25" s="1055"/>
      <c r="G25" s="1056"/>
      <c r="H25" s="363"/>
      <c r="I25" s="362"/>
      <c r="J25" s="361"/>
      <c r="K25" s="467"/>
      <c r="L25" s="361"/>
      <c r="M25" s="407"/>
      <c r="N25" s="169"/>
      <c r="O25" s="171"/>
      <c r="P25" s="415"/>
      <c r="Q25" s="172"/>
      <c r="R25" s="416"/>
      <c r="S25" s="417"/>
      <c r="T25" s="19"/>
      <c r="U25" s="414"/>
    </row>
    <row r="26" spans="1:21">
      <c r="A26" s="168"/>
      <c r="B26" s="463"/>
      <c r="C26" s="1054"/>
      <c r="D26" s="1055"/>
      <c r="E26" s="1055"/>
      <c r="F26" s="1055"/>
      <c r="G26" s="1056"/>
      <c r="H26" s="363"/>
      <c r="I26" s="362"/>
      <c r="J26" s="361"/>
      <c r="K26" s="467"/>
      <c r="L26" s="361"/>
      <c r="M26" s="407"/>
      <c r="N26" s="169"/>
      <c r="O26" s="171"/>
      <c r="P26" s="415"/>
      <c r="Q26" s="172"/>
      <c r="R26" s="416"/>
      <c r="S26" s="417"/>
      <c r="T26" s="19"/>
      <c r="U26" s="414"/>
    </row>
    <row r="27" spans="1:21">
      <c r="A27" s="168"/>
      <c r="B27" s="463"/>
      <c r="C27" s="1054"/>
      <c r="D27" s="1055"/>
      <c r="E27" s="1055"/>
      <c r="F27" s="1055"/>
      <c r="G27" s="1056"/>
      <c r="H27" s="363"/>
      <c r="I27" s="362"/>
      <c r="J27" s="361"/>
      <c r="K27" s="467"/>
      <c r="L27" s="361"/>
      <c r="M27" s="407"/>
      <c r="N27" s="169"/>
      <c r="O27" s="171"/>
      <c r="P27" s="415"/>
      <c r="Q27" s="172"/>
      <c r="R27" s="416"/>
      <c r="S27" s="417"/>
      <c r="T27" s="19"/>
      <c r="U27" s="414"/>
    </row>
    <row r="28" spans="1:21">
      <c r="A28" s="168"/>
      <c r="B28" s="463"/>
      <c r="C28" s="1054"/>
      <c r="D28" s="1055"/>
      <c r="E28" s="1055"/>
      <c r="F28" s="1055"/>
      <c r="G28" s="1056"/>
      <c r="H28" s="363"/>
      <c r="I28" s="362"/>
      <c r="J28" s="361"/>
      <c r="K28" s="467"/>
      <c r="L28" s="361"/>
      <c r="M28" s="407"/>
      <c r="N28" s="169"/>
      <c r="O28" s="171"/>
      <c r="P28" s="415"/>
      <c r="Q28" s="172"/>
      <c r="R28" s="416"/>
      <c r="S28" s="417"/>
      <c r="T28" s="19"/>
      <c r="U28" s="414"/>
    </row>
    <row r="29" spans="1:21">
      <c r="A29" s="168"/>
      <c r="B29" s="463"/>
      <c r="C29" s="472"/>
      <c r="D29" s="473"/>
      <c r="E29" s="473"/>
      <c r="F29" s="473"/>
      <c r="G29" s="474"/>
      <c r="H29" s="363"/>
      <c r="I29" s="362"/>
      <c r="J29" s="361"/>
      <c r="K29" s="467"/>
      <c r="L29" s="361"/>
      <c r="M29" s="407"/>
      <c r="N29" s="169"/>
      <c r="O29" s="171"/>
      <c r="P29" s="415"/>
      <c r="Q29" s="172"/>
      <c r="R29" s="416"/>
      <c r="S29" s="417"/>
      <c r="T29" s="19"/>
      <c r="U29" s="414"/>
    </row>
    <row r="30" spans="1:21">
      <c r="A30" s="168"/>
      <c r="B30" s="463"/>
      <c r="C30" s="472"/>
      <c r="D30" s="473"/>
      <c r="E30" s="473"/>
      <c r="F30" s="473"/>
      <c r="G30" s="474"/>
      <c r="H30" s="363"/>
      <c r="I30" s="362"/>
      <c r="J30" s="361"/>
      <c r="K30" s="467"/>
      <c r="L30" s="361"/>
      <c r="M30" s="407"/>
      <c r="N30" s="169"/>
      <c r="O30" s="171"/>
      <c r="P30" s="415"/>
      <c r="Q30" s="172"/>
      <c r="R30" s="416"/>
      <c r="S30" s="417"/>
      <c r="T30" s="19"/>
      <c r="U30" s="414"/>
    </row>
    <row r="31" spans="1:21">
      <c r="A31" s="168"/>
      <c r="B31" s="463"/>
      <c r="C31" s="472"/>
      <c r="D31" s="473"/>
      <c r="E31" s="473"/>
      <c r="F31" s="473"/>
      <c r="G31" s="474"/>
      <c r="H31" s="363"/>
      <c r="I31" s="362"/>
      <c r="J31" s="361"/>
      <c r="K31" s="467"/>
      <c r="L31" s="361"/>
      <c r="M31" s="407"/>
      <c r="N31" s="169"/>
      <c r="O31" s="171"/>
      <c r="P31" s="415"/>
      <c r="Q31" s="172"/>
      <c r="R31" s="416"/>
      <c r="S31" s="417"/>
      <c r="T31" s="19"/>
      <c r="U31" s="414"/>
    </row>
    <row r="32" spans="1:21">
      <c r="A32" s="168"/>
      <c r="B32" s="463"/>
      <c r="C32" s="472"/>
      <c r="D32" s="473"/>
      <c r="E32" s="473"/>
      <c r="F32" s="473"/>
      <c r="G32" s="474"/>
      <c r="H32" s="363"/>
      <c r="I32" s="362"/>
      <c r="J32" s="361"/>
      <c r="K32" s="467"/>
      <c r="L32" s="361"/>
      <c r="M32" s="407"/>
      <c r="N32" s="169"/>
      <c r="O32" s="171"/>
      <c r="P32" s="415"/>
      <c r="Q32" s="172"/>
      <c r="R32" s="416"/>
      <c r="S32" s="417"/>
      <c r="T32" s="19"/>
      <c r="U32" s="414"/>
    </row>
    <row r="33" spans="1:21">
      <c r="A33" s="168"/>
      <c r="B33" s="463"/>
      <c r="C33" s="472"/>
      <c r="D33" s="473"/>
      <c r="E33" s="473"/>
      <c r="F33" s="473"/>
      <c r="G33" s="474"/>
      <c r="H33" s="363"/>
      <c r="I33" s="362"/>
      <c r="J33" s="361"/>
      <c r="K33" s="467"/>
      <c r="L33" s="361"/>
      <c r="M33" s="407"/>
      <c r="N33" s="169"/>
      <c r="O33" s="171"/>
      <c r="P33" s="415"/>
      <c r="Q33" s="172"/>
      <c r="R33" s="416"/>
      <c r="S33" s="417"/>
      <c r="T33" s="19"/>
      <c r="U33" s="414"/>
    </row>
    <row r="34" spans="1:21">
      <c r="A34" s="168"/>
      <c r="B34" s="463"/>
      <c r="C34" s="472"/>
      <c r="D34" s="473"/>
      <c r="E34" s="473"/>
      <c r="F34" s="473"/>
      <c r="G34" s="474"/>
      <c r="H34" s="363"/>
      <c r="I34" s="362"/>
      <c r="J34" s="361"/>
      <c r="K34" s="467"/>
      <c r="L34" s="361"/>
      <c r="M34" s="407"/>
      <c r="N34" s="169"/>
      <c r="O34" s="171"/>
      <c r="P34" s="415"/>
      <c r="Q34" s="172"/>
      <c r="R34" s="416"/>
      <c r="S34" s="417"/>
      <c r="T34" s="19"/>
      <c r="U34" s="414"/>
    </row>
    <row r="35" spans="1:21">
      <c r="A35" s="168"/>
      <c r="B35" s="463"/>
      <c r="C35" s="472"/>
      <c r="D35" s="473"/>
      <c r="E35" s="473"/>
      <c r="F35" s="473"/>
      <c r="G35" s="474"/>
      <c r="H35" s="363"/>
      <c r="I35" s="362"/>
      <c r="J35" s="361"/>
      <c r="K35" s="467"/>
      <c r="L35" s="361"/>
      <c r="M35" s="407"/>
      <c r="N35" s="169"/>
      <c r="O35" s="171"/>
      <c r="P35" s="415"/>
      <c r="Q35" s="172"/>
      <c r="R35" s="416"/>
      <c r="S35" s="417"/>
      <c r="T35" s="19"/>
      <c r="U35" s="414"/>
    </row>
    <row r="36" spans="1:21">
      <c r="A36" s="168"/>
      <c r="B36" s="463"/>
      <c r="C36" s="472"/>
      <c r="D36" s="473"/>
      <c r="E36" s="473"/>
      <c r="F36" s="473"/>
      <c r="G36" s="474"/>
      <c r="H36" s="363"/>
      <c r="I36" s="362"/>
      <c r="J36" s="361"/>
      <c r="K36" s="467"/>
      <c r="L36" s="361"/>
      <c r="M36" s="407"/>
      <c r="N36" s="169"/>
      <c r="O36" s="171"/>
      <c r="P36" s="415"/>
      <c r="Q36" s="172"/>
      <c r="R36" s="416"/>
      <c r="S36" s="417"/>
      <c r="T36" s="19"/>
      <c r="U36" s="414"/>
    </row>
    <row r="37" spans="1:21">
      <c r="A37" s="308"/>
      <c r="B37" s="464"/>
      <c r="C37" s="1057"/>
      <c r="D37" s="1058"/>
      <c r="E37" s="1058"/>
      <c r="F37" s="1058"/>
      <c r="G37" s="1059"/>
      <c r="H37" s="418"/>
      <c r="I37" s="418"/>
      <c r="J37" s="419"/>
      <c r="K37" s="468"/>
      <c r="L37" s="419"/>
      <c r="M37" s="420"/>
      <c r="N37" s="309"/>
      <c r="O37" s="310"/>
      <c r="P37" s="421"/>
      <c r="Q37" s="311"/>
      <c r="R37" s="311"/>
      <c r="S37" s="422"/>
      <c r="T37" s="423"/>
      <c r="U37" s="424"/>
    </row>
    <row r="38" spans="1:21">
      <c r="A38" s="406"/>
      <c r="B38" s="425"/>
      <c r="C38" s="1042"/>
      <c r="D38" s="1043"/>
      <c r="E38" s="1043"/>
      <c r="F38" s="1043"/>
      <c r="G38" s="1044"/>
      <c r="H38" s="363"/>
      <c r="I38" s="363"/>
      <c r="J38" s="170"/>
      <c r="K38" s="469"/>
      <c r="L38" s="408"/>
      <c r="M38" s="168"/>
      <c r="N38" s="169"/>
      <c r="O38" s="171"/>
      <c r="P38" s="409"/>
      <c r="Q38" s="410"/>
      <c r="R38" s="410"/>
      <c r="S38" s="412"/>
      <c r="T38" s="413"/>
      <c r="U38" s="414" t="s">
        <v>30</v>
      </c>
    </row>
    <row r="39" spans="1:21">
      <c r="A39" s="406"/>
      <c r="B39" s="465"/>
      <c r="C39" s="426"/>
      <c r="D39" s="427"/>
      <c r="E39" s="427"/>
      <c r="F39" s="427"/>
      <c r="G39" s="428"/>
      <c r="H39" s="363"/>
      <c r="I39" s="363"/>
      <c r="J39" s="427"/>
      <c r="K39" s="470"/>
      <c r="L39" s="429"/>
      <c r="M39" s="355"/>
      <c r="N39" s="426"/>
      <c r="O39" s="428"/>
      <c r="P39" s="181"/>
      <c r="Q39" s="411"/>
      <c r="R39" s="411"/>
      <c r="S39" s="430"/>
      <c r="T39" s="431"/>
      <c r="U39" s="432" t="s">
        <v>30</v>
      </c>
    </row>
    <row r="40" spans="1:21">
      <c r="A40" s="406"/>
      <c r="B40" s="465"/>
      <c r="C40" s="426"/>
      <c r="D40" s="427"/>
      <c r="E40" s="427"/>
      <c r="F40" s="427"/>
      <c r="G40" s="428"/>
      <c r="H40" s="363"/>
      <c r="I40" s="363"/>
      <c r="J40" s="427"/>
      <c r="K40" s="470"/>
      <c r="L40" s="429"/>
      <c r="M40" s="355"/>
      <c r="N40" s="426"/>
      <c r="O40" s="428"/>
      <c r="P40" s="181"/>
      <c r="Q40" s="411"/>
      <c r="R40" s="411"/>
      <c r="S40" s="430"/>
      <c r="T40" s="431"/>
      <c r="U40" s="432"/>
    </row>
    <row r="41" spans="1:21">
      <c r="A41" s="35"/>
      <c r="B41" s="466"/>
      <c r="C41" s="36"/>
      <c r="D41" s="126"/>
      <c r="E41" s="126"/>
      <c r="F41" s="126"/>
      <c r="G41" s="37"/>
      <c r="H41" s="37"/>
      <c r="I41" s="37"/>
      <c r="J41" s="126"/>
      <c r="K41" s="471"/>
      <c r="L41" s="126"/>
      <c r="M41" s="35"/>
      <c r="N41" s="36"/>
      <c r="O41" s="37"/>
      <c r="P41" s="37"/>
      <c r="Q41" s="38"/>
      <c r="R41" s="38"/>
      <c r="S41" s="433"/>
      <c r="T41" s="41"/>
      <c r="U41" s="434"/>
    </row>
    <row r="42" spans="1:21">
      <c r="A42" s="406"/>
      <c r="B42" s="425"/>
      <c r="C42" s="169"/>
      <c r="D42" s="170"/>
      <c r="E42" s="170"/>
      <c r="F42" s="170"/>
      <c r="G42" s="171"/>
      <c r="H42" s="363"/>
      <c r="I42" s="363"/>
      <c r="J42" s="170"/>
      <c r="K42" s="469"/>
      <c r="L42" s="408"/>
      <c r="M42" s="168"/>
      <c r="N42" s="169"/>
      <c r="O42" s="171"/>
      <c r="P42" s="181"/>
      <c r="Q42" s="410"/>
      <c r="R42" s="410"/>
      <c r="S42" s="412"/>
      <c r="T42" s="413"/>
      <c r="U42" s="414" t="s">
        <v>30</v>
      </c>
    </row>
    <row r="43" spans="1:21">
      <c r="A43" s="168"/>
      <c r="B43" s="169"/>
      <c r="C43" s="169"/>
      <c r="D43" s="170"/>
      <c r="E43" s="170"/>
      <c r="F43" s="170"/>
      <c r="G43" s="171"/>
      <c r="H43" s="171"/>
      <c r="I43" s="171"/>
      <c r="J43" s="170"/>
      <c r="K43" s="469"/>
      <c r="L43" s="170"/>
      <c r="M43" s="168"/>
      <c r="N43" s="169"/>
      <c r="O43" s="171"/>
      <c r="P43" s="171"/>
      <c r="Q43" s="172"/>
      <c r="R43" s="172"/>
      <c r="S43" s="417"/>
      <c r="T43" s="19"/>
      <c r="U43" s="435"/>
    </row>
    <row r="44" spans="1:21">
      <c r="A44" s="436"/>
      <c r="B44" s="437"/>
      <c r="C44" s="437"/>
      <c r="D44" s="2"/>
      <c r="E44" s="2"/>
      <c r="F44" s="2"/>
      <c r="G44" s="438"/>
      <c r="H44" s="2"/>
      <c r="I44" s="2"/>
      <c r="J44" s="2"/>
      <c r="K44" s="435"/>
      <c r="L44" s="2"/>
      <c r="M44" s="435"/>
      <c r="N44" s="439"/>
      <c r="O44" s="440"/>
      <c r="P44" s="440"/>
      <c r="Q44" s="441"/>
      <c r="R44" s="441"/>
      <c r="S44" s="442"/>
      <c r="T44" s="443"/>
      <c r="U44" s="435"/>
    </row>
    <row r="45" spans="1:21">
      <c r="A45" s="1045" t="s">
        <v>9</v>
      </c>
      <c r="B45" s="1045"/>
      <c r="C45" s="1045"/>
      <c r="D45" s="1045"/>
      <c r="E45" s="1045"/>
      <c r="F45" s="1045"/>
      <c r="G45" s="1045"/>
      <c r="H45" s="1045"/>
      <c r="I45" s="1045"/>
      <c r="J45" s="1046"/>
      <c r="K45" s="444"/>
      <c r="L45" s="445">
        <f>SUM(L18:L42)</f>
        <v>0</v>
      </c>
      <c r="M45" s="444"/>
      <c r="N45" s="446"/>
      <c r="O45" s="447"/>
      <c r="P45" s="446"/>
      <c r="Q45" s="444"/>
      <c r="R45" s="448"/>
      <c r="S45" s="449"/>
      <c r="T45" s="450"/>
      <c r="U45" s="345"/>
    </row>
    <row r="46" spans="1:21">
      <c r="A46" s="3"/>
      <c r="B46" s="3"/>
      <c r="C46" s="2"/>
      <c r="D46" s="2"/>
      <c r="E46" s="2"/>
      <c r="F46" s="2"/>
      <c r="G46" s="3"/>
      <c r="H46" s="3"/>
      <c r="I46" s="3"/>
      <c r="J46" s="3"/>
      <c r="K46" s="3"/>
      <c r="L46" s="3"/>
      <c r="M46" s="3"/>
      <c r="N46" s="3"/>
      <c r="O46" s="2"/>
      <c r="P46" s="2"/>
      <c r="Q46" s="4"/>
      <c r="R46" s="4"/>
      <c r="S46" s="5"/>
      <c r="T46" s="6"/>
      <c r="U46" s="3"/>
    </row>
    <row r="47" spans="1:21">
      <c r="A47" s="451" t="s">
        <v>747</v>
      </c>
      <c r="B47" s="451">
        <v>2013</v>
      </c>
      <c r="C47" s="2"/>
      <c r="D47" s="452"/>
      <c r="E47" s="452"/>
      <c r="F47" s="2"/>
      <c r="G47" s="3"/>
      <c r="H47" s="3"/>
      <c r="I47" s="3"/>
      <c r="J47" s="3"/>
      <c r="K47" s="3"/>
      <c r="L47" s="3"/>
      <c r="M47" s="3"/>
      <c r="N47" s="3"/>
      <c r="O47" s="2"/>
      <c r="P47" s="2"/>
      <c r="Q47" s="321" t="s">
        <v>748</v>
      </c>
      <c r="R47" s="4"/>
      <c r="S47" s="5"/>
      <c r="T47" s="6"/>
      <c r="U47" s="3"/>
    </row>
    <row r="48" spans="1:21">
      <c r="A48" s="322" t="s">
        <v>27</v>
      </c>
      <c r="B48" s="453">
        <f>L18+L38</f>
        <v>0</v>
      </c>
      <c r="C48" s="2"/>
      <c r="D48" s="454"/>
      <c r="E48" s="454"/>
      <c r="F48" s="2"/>
      <c r="G48" s="3"/>
      <c r="H48" s="3"/>
      <c r="I48" s="3"/>
      <c r="J48" s="3"/>
      <c r="K48" s="3"/>
      <c r="L48" s="3"/>
      <c r="M48" s="3"/>
      <c r="N48" s="3"/>
      <c r="O48" s="2"/>
      <c r="P48" s="2"/>
      <c r="Q48" s="321" t="s">
        <v>749</v>
      </c>
      <c r="R48" s="4"/>
      <c r="S48" s="5"/>
      <c r="T48" s="6"/>
      <c r="U48" s="325"/>
    </row>
    <row r="49" spans="1:21">
      <c r="A49" s="323" t="s">
        <v>76</v>
      </c>
      <c r="B49" s="455">
        <f>L39+L42</f>
        <v>0</v>
      </c>
      <c r="C49" s="2"/>
      <c r="D49" s="456"/>
      <c r="E49" s="456"/>
      <c r="F49" s="2"/>
      <c r="G49" s="3"/>
      <c r="H49" s="3"/>
      <c r="I49" s="3"/>
      <c r="J49" s="3"/>
      <c r="K49" s="3"/>
      <c r="L49" s="3"/>
      <c r="M49" s="3"/>
      <c r="N49" s="3"/>
      <c r="O49" s="2"/>
      <c r="P49" s="2"/>
      <c r="Q49" s="321" t="s">
        <v>750</v>
      </c>
      <c r="R49" s="4"/>
      <c r="S49" s="5"/>
      <c r="T49" s="6"/>
      <c r="U49" s="325"/>
    </row>
    <row r="50" spans="1:21">
      <c r="A50" s="324" t="s">
        <v>751</v>
      </c>
      <c r="B50" s="457">
        <f>SUM(B48:E49)</f>
        <v>0</v>
      </c>
      <c r="C50" s="2"/>
      <c r="D50" s="458"/>
      <c r="E50" s="458"/>
      <c r="F50" s="2"/>
      <c r="G50" s="3"/>
      <c r="H50" s="3"/>
      <c r="I50" s="3"/>
      <c r="J50" s="3"/>
      <c r="K50" s="3"/>
      <c r="L50" s="3"/>
      <c r="M50" s="3"/>
      <c r="N50" s="3"/>
      <c r="O50" s="2"/>
      <c r="P50" s="2"/>
      <c r="Q50" s="321"/>
      <c r="R50" s="4"/>
      <c r="S50" s="5"/>
      <c r="T50" s="6"/>
      <c r="U50" s="325"/>
    </row>
    <row r="51" spans="1:21">
      <c r="A51" s="325"/>
      <c r="B51" s="325"/>
      <c r="C51" s="326"/>
      <c r="D51" s="326"/>
      <c r="E51" s="326"/>
      <c r="F51" s="326"/>
      <c r="G51" s="325"/>
      <c r="H51" s="325"/>
      <c r="I51" s="325"/>
      <c r="J51" s="325"/>
      <c r="K51" s="325"/>
      <c r="L51" s="325"/>
      <c r="M51" s="325"/>
      <c r="N51" s="325"/>
      <c r="O51" s="326"/>
      <c r="P51" s="326"/>
      <c r="Q51" s="327"/>
      <c r="R51" s="325"/>
      <c r="S51" s="459"/>
      <c r="T51" s="460"/>
      <c r="U51" s="325"/>
    </row>
    <row r="52" spans="1:21">
      <c r="A52" s="3"/>
      <c r="B52" s="3"/>
      <c r="C52" s="2"/>
      <c r="D52" s="2"/>
      <c r="E52" s="2"/>
      <c r="F52" s="2"/>
      <c r="G52" s="3"/>
      <c r="H52" s="3"/>
      <c r="I52" s="3"/>
      <c r="J52" s="3"/>
      <c r="K52" s="3"/>
      <c r="L52" s="3"/>
      <c r="M52" s="3"/>
      <c r="N52" s="3"/>
      <c r="O52" s="2"/>
      <c r="P52" s="2"/>
      <c r="Q52" s="321"/>
      <c r="R52" s="4"/>
      <c r="S52" s="5"/>
      <c r="T52" s="6"/>
      <c r="U52" s="4"/>
    </row>
    <row r="53" spans="1:21">
      <c r="A53" s="3"/>
      <c r="B53" s="3"/>
      <c r="C53" s="2"/>
      <c r="D53" s="2"/>
      <c r="E53" s="2"/>
      <c r="F53" s="2"/>
      <c r="G53" s="3"/>
      <c r="H53" s="3"/>
      <c r="I53" s="3"/>
      <c r="J53" s="3"/>
      <c r="K53" s="3"/>
      <c r="L53" s="3"/>
      <c r="M53" s="3"/>
      <c r="N53" s="3"/>
      <c r="O53" s="2"/>
      <c r="P53" s="2"/>
      <c r="Q53" s="321" t="s">
        <v>752</v>
      </c>
      <c r="R53" s="4"/>
      <c r="S53" s="5"/>
      <c r="T53" s="6"/>
      <c r="U53" s="3"/>
    </row>
    <row r="54" spans="1:21">
      <c r="A54" s="3"/>
      <c r="B54" s="3"/>
      <c r="C54" s="2"/>
      <c r="D54" s="2"/>
      <c r="E54" s="2"/>
      <c r="F54" s="2"/>
      <c r="G54" s="3"/>
      <c r="H54" s="3"/>
      <c r="I54" s="3"/>
      <c r="J54" s="3"/>
      <c r="K54" s="3"/>
      <c r="L54" s="3"/>
      <c r="M54" s="3"/>
      <c r="N54" s="3"/>
      <c r="O54" s="2"/>
      <c r="P54" s="2"/>
      <c r="Q54" s="321" t="s">
        <v>753</v>
      </c>
      <c r="R54" s="4"/>
      <c r="S54" s="5"/>
      <c r="T54" s="6"/>
      <c r="U54" s="3"/>
    </row>
  </sheetData>
  <mergeCells count="34">
    <mergeCell ref="A14:A15"/>
    <mergeCell ref="B14:B15"/>
    <mergeCell ref="C14:G15"/>
    <mergeCell ref="H14:H15"/>
    <mergeCell ref="I14:I15"/>
    <mergeCell ref="A2:U2"/>
    <mergeCell ref="A3:U3"/>
    <mergeCell ref="A4:U4"/>
    <mergeCell ref="A5:U5"/>
    <mergeCell ref="E12:S12"/>
    <mergeCell ref="U14:U15"/>
    <mergeCell ref="C16:G16"/>
    <mergeCell ref="N16:O16"/>
    <mergeCell ref="C17:G17"/>
    <mergeCell ref="C18:G18"/>
    <mergeCell ref="J14:J15"/>
    <mergeCell ref="K14:M14"/>
    <mergeCell ref="N14:O15"/>
    <mergeCell ref="P14:P15"/>
    <mergeCell ref="Q14:R14"/>
    <mergeCell ref="S14:T14"/>
    <mergeCell ref="C38:G38"/>
    <mergeCell ref="A45:J45"/>
    <mergeCell ref="C19:G19"/>
    <mergeCell ref="C20:G20"/>
    <mergeCell ref="C21:G21"/>
    <mergeCell ref="C22:G22"/>
    <mergeCell ref="C23:G23"/>
    <mergeCell ref="C24:G24"/>
    <mergeCell ref="C25:G25"/>
    <mergeCell ref="C26:G26"/>
    <mergeCell ref="C37:G37"/>
    <mergeCell ref="C27:G27"/>
    <mergeCell ref="C28:G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1"/>
  <sheetViews>
    <sheetView view="pageBreakPreview" topLeftCell="A359" zoomScaleNormal="70" zoomScaleSheetLayoutView="100" workbookViewId="0">
      <selection sqref="A1:P1"/>
    </sheetView>
  </sheetViews>
  <sheetFormatPr defaultRowHeight="15"/>
  <cols>
    <col min="1" max="1" width="4.28515625" customWidth="1"/>
    <col min="2" max="2" width="25.28515625" customWidth="1"/>
    <col min="3" max="3" width="27.28515625" customWidth="1"/>
    <col min="4" max="4" width="10" customWidth="1"/>
    <col min="5" max="5" width="15" customWidth="1"/>
    <col min="7" max="7" width="14" customWidth="1"/>
    <col min="8" max="8" width="5" bestFit="1" customWidth="1"/>
    <col min="9" max="9" width="5.42578125" customWidth="1"/>
    <col min="10" max="10" width="14.5703125" customWidth="1"/>
    <col min="11" max="11" width="8.140625" customWidth="1"/>
    <col min="12" max="12" width="10.140625" customWidth="1"/>
    <col min="13" max="13" width="10.7109375" customWidth="1"/>
    <col min="14" max="14" width="11.42578125" customWidth="1"/>
    <col min="15" max="15" width="11.7109375" customWidth="1"/>
  </cols>
  <sheetData>
    <row r="1" spans="1:16" ht="18">
      <c r="A1" s="953" t="s">
        <v>755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</row>
    <row r="2" spans="1:16">
      <c r="A2" s="954" t="s">
        <v>756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</row>
    <row r="3" spans="1:16">
      <c r="A3" s="506"/>
      <c r="B3" s="511"/>
      <c r="C3" s="512"/>
      <c r="D3" s="333"/>
      <c r="E3" s="347"/>
      <c r="F3" s="347"/>
      <c r="G3" s="347"/>
      <c r="H3" s="334"/>
      <c r="I3" s="334"/>
      <c r="J3" s="337"/>
      <c r="K3" s="334"/>
      <c r="L3" s="335"/>
      <c r="M3" s="336"/>
      <c r="N3" s="337"/>
      <c r="O3" s="332"/>
      <c r="P3" s="334"/>
    </row>
    <row r="4" spans="1:16">
      <c r="A4" s="954"/>
      <c r="B4" s="954"/>
      <c r="C4" s="954"/>
      <c r="D4" s="954"/>
      <c r="E4" s="954"/>
      <c r="F4" s="954"/>
      <c r="G4" s="954"/>
      <c r="H4" s="954"/>
      <c r="I4" s="954"/>
      <c r="J4" s="954"/>
      <c r="K4" s="954"/>
      <c r="L4" s="954"/>
      <c r="M4" s="954"/>
      <c r="N4" s="954"/>
      <c r="O4" s="954"/>
      <c r="P4" s="954"/>
    </row>
    <row r="5" spans="1:16">
      <c r="A5" s="954"/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  <c r="N5" s="954"/>
      <c r="O5" s="954"/>
      <c r="P5" s="954"/>
    </row>
    <row r="6" spans="1:16">
      <c r="A6" s="954"/>
      <c r="B6" s="954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4"/>
      <c r="P6" s="954"/>
    </row>
    <row r="7" spans="1:16">
      <c r="A7" s="952" t="s">
        <v>757</v>
      </c>
      <c r="B7" s="952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</row>
    <row r="8" spans="1:16">
      <c r="A8" s="722"/>
      <c r="B8" s="723"/>
      <c r="C8" s="724"/>
      <c r="D8" s="725"/>
      <c r="E8" s="726"/>
      <c r="F8" s="726"/>
      <c r="G8" s="726"/>
      <c r="H8" s="727"/>
      <c r="I8" s="727"/>
      <c r="J8" s="728"/>
      <c r="K8" s="727"/>
      <c r="L8" s="729"/>
      <c r="M8" s="730"/>
      <c r="N8" s="728"/>
      <c r="O8" s="360"/>
      <c r="P8" s="727"/>
    </row>
    <row r="9" spans="1:16" ht="24.75" customHeight="1">
      <c r="A9" s="956" t="s">
        <v>758</v>
      </c>
      <c r="B9" s="958" t="s">
        <v>852</v>
      </c>
      <c r="C9" s="960" t="s">
        <v>760</v>
      </c>
      <c r="D9" s="962" t="s">
        <v>761</v>
      </c>
      <c r="E9" s="1105" t="s">
        <v>760</v>
      </c>
      <c r="F9" s="1105"/>
      <c r="G9" s="1105"/>
      <c r="H9" s="956" t="s">
        <v>7</v>
      </c>
      <c r="I9" s="956"/>
      <c r="J9" s="956" t="s">
        <v>851</v>
      </c>
      <c r="K9" s="956" t="s">
        <v>762</v>
      </c>
      <c r="L9" s="956" t="s">
        <v>763</v>
      </c>
      <c r="M9" s="956"/>
      <c r="N9" s="956" t="s">
        <v>764</v>
      </c>
      <c r="O9" s="956"/>
      <c r="P9" s="976" t="s">
        <v>10</v>
      </c>
    </row>
    <row r="10" spans="1:16" ht="10.5" customHeight="1">
      <c r="A10" s="956"/>
      <c r="B10" s="958"/>
      <c r="C10" s="960"/>
      <c r="D10" s="962"/>
      <c r="E10" s="1105" t="s">
        <v>765</v>
      </c>
      <c r="F10" s="1105"/>
      <c r="G10" s="1105"/>
      <c r="H10" s="956"/>
      <c r="I10" s="956"/>
      <c r="J10" s="956"/>
      <c r="K10" s="956"/>
      <c r="L10" s="956" t="s">
        <v>766</v>
      </c>
      <c r="M10" s="956" t="s">
        <v>767</v>
      </c>
      <c r="N10" s="956" t="s">
        <v>766</v>
      </c>
      <c r="O10" s="956" t="s">
        <v>767</v>
      </c>
      <c r="P10" s="976"/>
    </row>
    <row r="11" spans="1:16" ht="12.75" customHeight="1">
      <c r="A11" s="956"/>
      <c r="B11" s="958"/>
      <c r="C11" s="960"/>
      <c r="D11" s="962"/>
      <c r="E11" s="1105" t="s">
        <v>768</v>
      </c>
      <c r="F11" s="1105"/>
      <c r="G11" s="1106" t="s">
        <v>769</v>
      </c>
      <c r="H11" s="956"/>
      <c r="I11" s="956"/>
      <c r="J11" s="956"/>
      <c r="K11" s="956"/>
      <c r="L11" s="956"/>
      <c r="M11" s="956"/>
      <c r="N11" s="956"/>
      <c r="O11" s="956"/>
      <c r="P11" s="976"/>
    </row>
    <row r="12" spans="1:16">
      <c r="A12" s="956"/>
      <c r="B12" s="958"/>
      <c r="C12" s="960"/>
      <c r="D12" s="962"/>
      <c r="E12" s="1105"/>
      <c r="F12" s="1105"/>
      <c r="G12" s="1106"/>
      <c r="H12" s="956"/>
      <c r="I12" s="956"/>
      <c r="J12" s="956"/>
      <c r="K12" s="956"/>
      <c r="L12" s="956"/>
      <c r="M12" s="956"/>
      <c r="N12" s="956"/>
      <c r="O12" s="956"/>
      <c r="P12" s="976"/>
    </row>
    <row r="13" spans="1:16">
      <c r="A13" s="956"/>
      <c r="B13" s="958"/>
      <c r="C13" s="960"/>
      <c r="D13" s="962"/>
      <c r="E13" s="584" t="s">
        <v>770</v>
      </c>
      <c r="F13" s="584" t="s">
        <v>771</v>
      </c>
      <c r="G13" s="1106"/>
      <c r="H13" s="956"/>
      <c r="I13" s="956"/>
      <c r="J13" s="956"/>
      <c r="K13" s="956"/>
      <c r="L13" s="956"/>
      <c r="M13" s="956"/>
      <c r="N13" s="956"/>
      <c r="O13" s="956"/>
      <c r="P13" s="976"/>
    </row>
    <row r="14" spans="1:16">
      <c r="A14" s="731" t="s">
        <v>772</v>
      </c>
      <c r="B14" s="732" t="s">
        <v>773</v>
      </c>
      <c r="C14" s="733" t="s">
        <v>774</v>
      </c>
      <c r="D14" s="731" t="s">
        <v>775</v>
      </c>
      <c r="E14" s="734" t="s">
        <v>776</v>
      </c>
      <c r="F14" s="734" t="s">
        <v>777</v>
      </c>
      <c r="G14" s="734" t="s">
        <v>778</v>
      </c>
      <c r="H14" s="1104" t="s">
        <v>779</v>
      </c>
      <c r="I14" s="1104"/>
      <c r="J14" s="736" t="s">
        <v>780</v>
      </c>
      <c r="K14" s="735" t="s">
        <v>781</v>
      </c>
      <c r="L14" s="731" t="s">
        <v>782</v>
      </c>
      <c r="M14" s="731" t="s">
        <v>783</v>
      </c>
      <c r="N14" s="731" t="s">
        <v>784</v>
      </c>
      <c r="O14" s="736" t="s">
        <v>785</v>
      </c>
      <c r="P14" s="731" t="s">
        <v>786</v>
      </c>
    </row>
    <row r="15" spans="1:16" ht="25.5" hidden="1">
      <c r="A15" s="342"/>
      <c r="B15" s="541" t="s">
        <v>36</v>
      </c>
      <c r="C15" s="540" t="s">
        <v>37</v>
      </c>
      <c r="D15" s="586">
        <v>521211</v>
      </c>
      <c r="E15" s="521"/>
      <c r="F15" s="521"/>
      <c r="G15" s="521">
        <v>60000000</v>
      </c>
      <c r="H15" s="497">
        <v>1</v>
      </c>
      <c r="I15" s="498" t="s">
        <v>29</v>
      </c>
      <c r="J15" s="712">
        <f>G15</f>
        <v>60000000</v>
      </c>
      <c r="K15" s="578" t="s">
        <v>27</v>
      </c>
      <c r="L15" s="518"/>
      <c r="M15" s="520"/>
      <c r="N15" s="341"/>
      <c r="O15" s="553"/>
      <c r="P15" s="339"/>
    </row>
    <row r="16" spans="1:16" ht="25.5" hidden="1">
      <c r="A16" s="342"/>
      <c r="B16" s="541" t="s">
        <v>26</v>
      </c>
      <c r="C16" s="540" t="s">
        <v>789</v>
      </c>
      <c r="D16" s="586">
        <v>536111</v>
      </c>
      <c r="E16" s="519"/>
      <c r="F16" s="519"/>
      <c r="G16" s="519">
        <v>30334000</v>
      </c>
      <c r="H16" s="497">
        <v>1</v>
      </c>
      <c r="I16" s="498" t="s">
        <v>29</v>
      </c>
      <c r="J16" s="712">
        <f>G16</f>
        <v>30334000</v>
      </c>
      <c r="K16" s="578" t="s">
        <v>27</v>
      </c>
      <c r="L16" s="550">
        <v>41334</v>
      </c>
      <c r="M16" s="551">
        <v>41337</v>
      </c>
      <c r="N16" s="552">
        <v>41338</v>
      </c>
      <c r="O16" s="552">
        <v>41363</v>
      </c>
      <c r="P16" s="339"/>
    </row>
    <row r="17" spans="1:16" ht="33" hidden="1" customHeight="1">
      <c r="A17" s="342"/>
      <c r="B17" s="543" t="s">
        <v>49</v>
      </c>
      <c r="C17" s="513"/>
      <c r="D17" s="587"/>
      <c r="E17" s="554"/>
      <c r="F17" s="554"/>
      <c r="G17" s="554"/>
      <c r="H17" s="499"/>
      <c r="I17" s="498"/>
      <c r="J17" s="522"/>
      <c r="K17" s="578"/>
      <c r="L17" s="518"/>
      <c r="M17" s="518"/>
      <c r="N17" s="341"/>
      <c r="O17" s="553"/>
      <c r="P17" s="339"/>
    </row>
    <row r="18" spans="1:16" ht="38.25" hidden="1">
      <c r="A18" s="342"/>
      <c r="B18" s="541" t="s">
        <v>36</v>
      </c>
      <c r="C18" s="540" t="s">
        <v>50</v>
      </c>
      <c r="D18" s="586">
        <v>521211</v>
      </c>
      <c r="E18" s="519"/>
      <c r="F18" s="519"/>
      <c r="G18" s="519">
        <v>97000000</v>
      </c>
      <c r="H18" s="497">
        <v>1</v>
      </c>
      <c r="I18" s="498" t="s">
        <v>29</v>
      </c>
      <c r="J18" s="522">
        <f>G18</f>
        <v>97000000</v>
      </c>
      <c r="K18" s="578" t="s">
        <v>27</v>
      </c>
      <c r="L18" s="518"/>
      <c r="M18" s="518"/>
      <c r="N18" s="341"/>
      <c r="O18" s="553"/>
      <c r="P18" s="339"/>
    </row>
    <row r="19" spans="1:16" ht="76.5" hidden="1">
      <c r="A19" s="491"/>
      <c r="B19" s="543" t="s">
        <v>58</v>
      </c>
      <c r="C19" s="513"/>
      <c r="D19" s="588"/>
      <c r="E19" s="555"/>
      <c r="F19" s="555"/>
      <c r="G19" s="555"/>
      <c r="H19" s="556"/>
      <c r="I19" s="501"/>
      <c r="J19" s="557"/>
      <c r="K19" s="579"/>
      <c r="L19" s="558"/>
      <c r="M19" s="558"/>
      <c r="N19" s="559"/>
      <c r="O19" s="560"/>
      <c r="P19" s="489"/>
    </row>
    <row r="20" spans="1:16" ht="25.5" hidden="1">
      <c r="A20" s="491"/>
      <c r="B20" s="541" t="s">
        <v>36</v>
      </c>
      <c r="C20" s="540" t="s">
        <v>59</v>
      </c>
      <c r="D20" s="588">
        <v>521211</v>
      </c>
      <c r="E20" s="555"/>
      <c r="F20" s="555"/>
      <c r="G20" s="555">
        <v>46000000</v>
      </c>
      <c r="H20" s="500">
        <v>1</v>
      </c>
      <c r="I20" s="501" t="s">
        <v>29</v>
      </c>
      <c r="J20" s="557"/>
      <c r="K20" s="579" t="s">
        <v>27</v>
      </c>
      <c r="L20" s="558"/>
      <c r="M20" s="558"/>
      <c r="N20" s="559"/>
      <c r="O20" s="560"/>
      <c r="P20" s="489"/>
    </row>
    <row r="21" spans="1:16" ht="51" hidden="1">
      <c r="A21" s="508"/>
      <c r="B21" s="543" t="s">
        <v>64</v>
      </c>
      <c r="C21" s="561"/>
      <c r="D21" s="589"/>
      <c r="E21" s="482"/>
      <c r="F21" s="482"/>
      <c r="G21" s="482"/>
      <c r="H21" s="502"/>
      <c r="I21" s="503"/>
      <c r="J21" s="483"/>
      <c r="K21" s="580"/>
      <c r="L21" s="492"/>
      <c r="M21" s="492"/>
      <c r="N21" s="492"/>
      <c r="O21" s="562"/>
      <c r="P21" s="478"/>
    </row>
    <row r="22" spans="1:16" ht="25.5" hidden="1">
      <c r="A22" s="508"/>
      <c r="B22" s="541" t="s">
        <v>36</v>
      </c>
      <c r="C22" s="540" t="s">
        <v>65</v>
      </c>
      <c r="D22" s="589">
        <v>521211</v>
      </c>
      <c r="E22" s="482"/>
      <c r="F22" s="482"/>
      <c r="G22" s="482">
        <v>34381000</v>
      </c>
      <c r="H22" s="500">
        <v>1</v>
      </c>
      <c r="I22" s="501" t="s">
        <v>790</v>
      </c>
      <c r="J22" s="493"/>
      <c r="K22" s="580" t="s">
        <v>27</v>
      </c>
      <c r="L22" s="492"/>
      <c r="M22" s="492"/>
      <c r="N22" s="492"/>
      <c r="O22" s="562"/>
      <c r="P22" s="478"/>
    </row>
    <row r="23" spans="1:16" ht="51" hidden="1">
      <c r="A23" s="508"/>
      <c r="B23" s="543" t="s">
        <v>67</v>
      </c>
      <c r="C23" s="561"/>
      <c r="D23" s="589"/>
      <c r="E23" s="482"/>
      <c r="F23" s="482"/>
      <c r="G23" s="482"/>
      <c r="H23" s="502"/>
      <c r="I23" s="503"/>
      <c r="J23" s="483"/>
      <c r="K23" s="580"/>
      <c r="L23" s="492"/>
      <c r="M23" s="492"/>
      <c r="N23" s="492"/>
      <c r="O23" s="562"/>
      <c r="P23" s="478"/>
    </row>
    <row r="24" spans="1:16" ht="25.5" hidden="1">
      <c r="A24" s="508"/>
      <c r="B24" s="541" t="s">
        <v>36</v>
      </c>
      <c r="C24" s="540" t="s">
        <v>59</v>
      </c>
      <c r="D24" s="589">
        <v>521211</v>
      </c>
      <c r="E24" s="482"/>
      <c r="F24" s="482"/>
      <c r="G24" s="482">
        <v>16350000</v>
      </c>
      <c r="H24" s="502">
        <v>1</v>
      </c>
      <c r="I24" s="503" t="s">
        <v>790</v>
      </c>
      <c r="J24" s="483"/>
      <c r="K24" s="580" t="s">
        <v>27</v>
      </c>
      <c r="L24" s="492"/>
      <c r="M24" s="492"/>
      <c r="N24" s="492"/>
      <c r="O24" s="562"/>
      <c r="P24" s="478"/>
    </row>
    <row r="25" spans="1:16">
      <c r="A25" s="688">
        <v>1</v>
      </c>
      <c r="B25" s="1101" t="s">
        <v>73</v>
      </c>
      <c r="C25" s="1102"/>
      <c r="D25" s="1102"/>
      <c r="E25" s="1102"/>
      <c r="F25" s="1102"/>
      <c r="G25" s="1102"/>
      <c r="H25" s="1102"/>
      <c r="I25" s="1102"/>
      <c r="J25" s="1102"/>
      <c r="K25" s="1102"/>
      <c r="L25" s="1102"/>
      <c r="M25" s="1102"/>
      <c r="N25" s="1102"/>
      <c r="O25" s="1102"/>
      <c r="P25" s="1103"/>
    </row>
    <row r="26" spans="1:16" ht="25.5">
      <c r="A26" s="509"/>
      <c r="B26" s="541" t="s">
        <v>75</v>
      </c>
      <c r="C26" s="540" t="s">
        <v>77</v>
      </c>
      <c r="D26" s="590">
        <v>537112</v>
      </c>
      <c r="E26" s="350">
        <v>500000000</v>
      </c>
      <c r="F26" s="348"/>
      <c r="G26" s="348"/>
      <c r="H26" s="535">
        <v>1</v>
      </c>
      <c r="I26" s="536" t="s">
        <v>29</v>
      </c>
      <c r="J26" s="713">
        <f>E26</f>
        <v>500000000</v>
      </c>
      <c r="K26" s="720" t="s">
        <v>76</v>
      </c>
      <c r="L26" s="550">
        <v>41325</v>
      </c>
      <c r="M26" s="551">
        <v>41384</v>
      </c>
      <c r="N26" s="564">
        <v>41395</v>
      </c>
      <c r="O26" s="564">
        <v>41460</v>
      </c>
      <c r="P26" s="343"/>
    </row>
    <row r="27" spans="1:16" ht="25.5">
      <c r="A27" s="509"/>
      <c r="B27" s="541" t="s">
        <v>79</v>
      </c>
      <c r="C27" s="540" t="s">
        <v>80</v>
      </c>
      <c r="D27" s="590">
        <v>537115</v>
      </c>
      <c r="E27" s="348"/>
      <c r="F27" s="348"/>
      <c r="G27" s="777">
        <v>200000000</v>
      </c>
      <c r="H27" s="504">
        <v>1</v>
      </c>
      <c r="I27" s="505" t="s">
        <v>29</v>
      </c>
      <c r="J27" s="713">
        <f>G27</f>
        <v>200000000</v>
      </c>
      <c r="K27" s="720" t="s">
        <v>76</v>
      </c>
      <c r="L27" s="574">
        <v>41316</v>
      </c>
      <c r="M27" s="574">
        <v>41333</v>
      </c>
      <c r="N27" s="574">
        <v>41337</v>
      </c>
      <c r="O27" s="574">
        <v>41608</v>
      </c>
      <c r="P27" s="343"/>
    </row>
    <row r="28" spans="1:16" ht="25.5" hidden="1">
      <c r="A28" s="509"/>
      <c r="B28" s="541" t="s">
        <v>36</v>
      </c>
      <c r="C28" s="540" t="s">
        <v>86</v>
      </c>
      <c r="D28" s="590">
        <v>521211</v>
      </c>
      <c r="E28" s="348"/>
      <c r="F28" s="348"/>
      <c r="G28" s="348">
        <v>38500000</v>
      </c>
      <c r="H28" s="504">
        <v>14</v>
      </c>
      <c r="I28" s="505" t="s">
        <v>29</v>
      </c>
      <c r="J28" s="344"/>
      <c r="K28" s="720" t="s">
        <v>27</v>
      </c>
      <c r="L28" s="364"/>
      <c r="M28" s="364"/>
      <c r="N28" s="563"/>
      <c r="O28" s="563"/>
      <c r="P28" s="343"/>
    </row>
    <row r="29" spans="1:16" ht="25.5" hidden="1">
      <c r="A29" s="509"/>
      <c r="B29" s="543" t="s">
        <v>91</v>
      </c>
      <c r="C29" s="561"/>
      <c r="D29" s="590"/>
      <c r="E29" s="348"/>
      <c r="F29" s="348"/>
      <c r="G29" s="348"/>
      <c r="H29" s="504"/>
      <c r="I29" s="505"/>
      <c r="J29" s="344"/>
      <c r="K29" s="720"/>
      <c r="L29" s="364"/>
      <c r="M29" s="364"/>
      <c r="N29" s="563"/>
      <c r="O29" s="563"/>
      <c r="P29" s="343"/>
    </row>
    <row r="30" spans="1:16" ht="25.5" hidden="1">
      <c r="A30" s="509"/>
      <c r="B30" s="541" t="s">
        <v>36</v>
      </c>
      <c r="C30" s="540" t="s">
        <v>92</v>
      </c>
      <c r="D30" s="590">
        <v>521211</v>
      </c>
      <c r="E30" s="348"/>
      <c r="F30" s="348"/>
      <c r="G30" s="348">
        <f>H30*J30</f>
        <v>135000000</v>
      </c>
      <c r="H30" s="504">
        <v>27</v>
      </c>
      <c r="I30" s="505" t="s">
        <v>29</v>
      </c>
      <c r="J30" s="713">
        <v>5000000</v>
      </c>
      <c r="K30" s="720" t="s">
        <v>27</v>
      </c>
      <c r="L30" s="364"/>
      <c r="M30" s="364"/>
      <c r="N30" s="563"/>
      <c r="O30" s="563"/>
      <c r="P30" s="343"/>
    </row>
    <row r="31" spans="1:16" ht="25.5" hidden="1">
      <c r="A31" s="688"/>
      <c r="B31" s="697" t="s">
        <v>94</v>
      </c>
      <c r="C31" s="689"/>
      <c r="D31" s="690"/>
      <c r="E31" s="691"/>
      <c r="F31" s="691"/>
      <c r="G31" s="691"/>
      <c r="H31" s="692"/>
      <c r="I31" s="693"/>
      <c r="J31" s="694"/>
      <c r="K31" s="698"/>
      <c r="L31" s="699"/>
      <c r="M31" s="699"/>
      <c r="N31" s="695"/>
      <c r="O31" s="695"/>
      <c r="P31" s="696"/>
    </row>
    <row r="32" spans="1:16" ht="25.5" hidden="1">
      <c r="A32" s="509"/>
      <c r="B32" s="541" t="s">
        <v>36</v>
      </c>
      <c r="C32" s="540" t="s">
        <v>95</v>
      </c>
      <c r="D32" s="590">
        <v>521211</v>
      </c>
      <c r="E32" s="348"/>
      <c r="F32" s="348"/>
      <c r="G32" s="348">
        <f>H32*J32</f>
        <v>50000000</v>
      </c>
      <c r="H32" s="504">
        <v>5</v>
      </c>
      <c r="I32" s="505" t="s">
        <v>29</v>
      </c>
      <c r="J32" s="714">
        <v>10000000</v>
      </c>
      <c r="K32" s="720" t="s">
        <v>27</v>
      </c>
      <c r="L32" s="364"/>
      <c r="M32" s="364"/>
      <c r="N32" s="563"/>
      <c r="O32" s="563"/>
      <c r="P32" s="343"/>
    </row>
    <row r="33" spans="1:16" ht="38.25" hidden="1">
      <c r="A33" s="509"/>
      <c r="B33" s="543" t="s">
        <v>96</v>
      </c>
      <c r="C33" s="561"/>
      <c r="D33" s="590"/>
      <c r="E33" s="348"/>
      <c r="F33" s="348"/>
      <c r="G33" s="348"/>
      <c r="H33" s="504"/>
      <c r="I33" s="505"/>
      <c r="J33" s="344"/>
      <c r="K33" s="720"/>
      <c r="L33" s="364"/>
      <c r="M33" s="364"/>
      <c r="N33" s="563"/>
      <c r="O33" s="563"/>
      <c r="P33" s="343"/>
    </row>
    <row r="34" spans="1:16" hidden="1">
      <c r="A34" s="508"/>
      <c r="B34" s="541" t="s">
        <v>36</v>
      </c>
      <c r="C34" s="540" t="s">
        <v>97</v>
      </c>
      <c r="D34" s="589">
        <v>521211</v>
      </c>
      <c r="E34" s="482"/>
      <c r="F34" s="482"/>
      <c r="G34" s="482">
        <v>6000000</v>
      </c>
      <c r="H34" s="502">
        <v>12</v>
      </c>
      <c r="I34" s="503" t="s">
        <v>29</v>
      </c>
      <c r="J34" s="483"/>
      <c r="K34" s="581" t="s">
        <v>27</v>
      </c>
      <c r="L34" s="484">
        <v>41288</v>
      </c>
      <c r="M34" s="487"/>
      <c r="N34" s="562"/>
      <c r="O34" s="562"/>
      <c r="P34" s="478"/>
    </row>
    <row r="35" spans="1:16" ht="25.5" hidden="1">
      <c r="A35" s="508"/>
      <c r="B35" s="542"/>
      <c r="C35" s="540" t="s">
        <v>98</v>
      </c>
      <c r="D35" s="589"/>
      <c r="E35" s="482"/>
      <c r="F35" s="482"/>
      <c r="G35" s="482">
        <v>3600000</v>
      </c>
      <c r="H35" s="502">
        <v>12</v>
      </c>
      <c r="I35" s="503" t="s">
        <v>29</v>
      </c>
      <c r="J35" s="483"/>
      <c r="K35" s="581"/>
      <c r="L35" s="487"/>
      <c r="M35" s="487"/>
      <c r="N35" s="562"/>
      <c r="O35" s="562"/>
      <c r="P35" s="478"/>
    </row>
    <row r="36" spans="1:16" ht="25.5" hidden="1">
      <c r="A36" s="508"/>
      <c r="B36" s="542"/>
      <c r="C36" s="540" t="s">
        <v>99</v>
      </c>
      <c r="D36" s="589"/>
      <c r="E36" s="482"/>
      <c r="F36" s="482"/>
      <c r="G36" s="482">
        <v>5400000</v>
      </c>
      <c r="H36" s="502">
        <v>180</v>
      </c>
      <c r="I36" s="503" t="s">
        <v>791</v>
      </c>
      <c r="J36" s="483"/>
      <c r="K36" s="581"/>
      <c r="L36" s="487"/>
      <c r="M36" s="487"/>
      <c r="N36" s="562"/>
      <c r="O36" s="562"/>
      <c r="P36" s="478"/>
    </row>
    <row r="37" spans="1:16" ht="25.5" hidden="1">
      <c r="A37" s="508"/>
      <c r="B37" s="542"/>
      <c r="C37" s="540" t="s">
        <v>787</v>
      </c>
      <c r="D37" s="589"/>
      <c r="E37" s="482"/>
      <c r="F37" s="482"/>
      <c r="G37" s="482">
        <v>6475000</v>
      </c>
      <c r="H37" s="502">
        <v>1</v>
      </c>
      <c r="I37" s="503" t="s">
        <v>29</v>
      </c>
      <c r="J37" s="483"/>
      <c r="K37" s="581"/>
      <c r="L37" s="487"/>
      <c r="M37" s="487"/>
      <c r="N37" s="562"/>
      <c r="O37" s="562"/>
      <c r="P37" s="478"/>
    </row>
    <row r="38" spans="1:16" ht="38.25" hidden="1">
      <c r="A38" s="508"/>
      <c r="B38" s="543" t="s">
        <v>107</v>
      </c>
      <c r="C38" s="561"/>
      <c r="D38" s="589"/>
      <c r="E38" s="482"/>
      <c r="F38" s="482"/>
      <c r="G38" s="482"/>
      <c r="H38" s="502"/>
      <c r="I38" s="503"/>
      <c r="J38" s="483"/>
      <c r="K38" s="581"/>
      <c r="L38" s="487"/>
      <c r="M38" s="487"/>
      <c r="N38" s="562"/>
      <c r="O38" s="562"/>
      <c r="P38" s="478"/>
    </row>
    <row r="39" spans="1:16" ht="25.5" hidden="1">
      <c r="A39" s="508"/>
      <c r="B39" s="541" t="s">
        <v>36</v>
      </c>
      <c r="C39" s="540" t="s">
        <v>108</v>
      </c>
      <c r="D39" s="589">
        <v>521211</v>
      </c>
      <c r="E39" s="482"/>
      <c r="F39" s="482"/>
      <c r="G39" s="482">
        <v>48000000</v>
      </c>
      <c r="H39" s="502">
        <v>1600</v>
      </c>
      <c r="I39" s="503" t="s">
        <v>792</v>
      </c>
      <c r="J39" s="483"/>
      <c r="K39" s="581" t="s">
        <v>27</v>
      </c>
      <c r="L39" s="487"/>
      <c r="M39" s="487"/>
      <c r="N39" s="562"/>
      <c r="O39" s="562"/>
      <c r="P39" s="478"/>
    </row>
    <row r="40" spans="1:16" ht="51" hidden="1">
      <c r="A40" s="508"/>
      <c r="B40" s="543" t="s">
        <v>117</v>
      </c>
      <c r="C40" s="561"/>
      <c r="D40" s="589"/>
      <c r="E40" s="482"/>
      <c r="F40" s="482"/>
      <c r="G40" s="482"/>
      <c r="H40" s="502"/>
      <c r="I40" s="503"/>
      <c r="J40" s="483"/>
      <c r="K40" s="581"/>
      <c r="L40" s="487"/>
      <c r="M40" s="487"/>
      <c r="N40" s="562"/>
      <c r="O40" s="562"/>
      <c r="P40" s="478"/>
    </row>
    <row r="41" spans="1:16" ht="25.5" hidden="1">
      <c r="A41" s="508"/>
      <c r="B41" s="541" t="s">
        <v>36</v>
      </c>
      <c r="C41" s="540" t="s">
        <v>118</v>
      </c>
      <c r="D41" s="589">
        <v>521211</v>
      </c>
      <c r="E41" s="482"/>
      <c r="F41" s="482"/>
      <c r="G41" s="482">
        <v>3500000</v>
      </c>
      <c r="H41" s="502">
        <v>1</v>
      </c>
      <c r="I41" s="503" t="s">
        <v>29</v>
      </c>
      <c r="J41" s="483"/>
      <c r="K41" s="581" t="s">
        <v>27</v>
      </c>
      <c r="L41" s="487"/>
      <c r="M41" s="487"/>
      <c r="N41" s="562"/>
      <c r="O41" s="562"/>
      <c r="P41" s="478"/>
    </row>
    <row r="42" spans="1:16" ht="51" hidden="1">
      <c r="A42" s="508"/>
      <c r="B42" s="543" t="s">
        <v>120</v>
      </c>
      <c r="C42" s="561"/>
      <c r="D42" s="589"/>
      <c r="E42" s="482"/>
      <c r="F42" s="482"/>
      <c r="G42" s="482"/>
      <c r="H42" s="502"/>
      <c r="I42" s="503"/>
      <c r="J42" s="483"/>
      <c r="K42" s="581"/>
      <c r="L42" s="487"/>
      <c r="M42" s="487"/>
      <c r="N42" s="562"/>
      <c r="O42" s="562"/>
      <c r="P42" s="478"/>
    </row>
    <row r="43" spans="1:16" ht="25.5" hidden="1">
      <c r="A43" s="508"/>
      <c r="B43" s="541" t="s">
        <v>36</v>
      </c>
      <c r="C43" s="540" t="s">
        <v>121</v>
      </c>
      <c r="D43" s="589">
        <v>521211</v>
      </c>
      <c r="E43" s="482"/>
      <c r="F43" s="482"/>
      <c r="G43" s="482">
        <v>25320000</v>
      </c>
      <c r="H43" s="502">
        <v>1</v>
      </c>
      <c r="I43" s="503" t="s">
        <v>29</v>
      </c>
      <c r="J43" s="483"/>
      <c r="K43" s="581" t="s">
        <v>27</v>
      </c>
      <c r="L43" s="487"/>
      <c r="M43" s="487"/>
      <c r="N43" s="562"/>
      <c r="O43" s="562"/>
      <c r="P43" s="478"/>
    </row>
    <row r="44" spans="1:16" ht="25.5" hidden="1">
      <c r="A44" s="508"/>
      <c r="B44" s="543" t="s">
        <v>126</v>
      </c>
      <c r="C44" s="561"/>
      <c r="D44" s="589"/>
      <c r="E44" s="482"/>
      <c r="F44" s="482"/>
      <c r="G44" s="482"/>
      <c r="H44" s="502"/>
      <c r="I44" s="503"/>
      <c r="J44" s="483"/>
      <c r="K44" s="581"/>
      <c r="L44" s="487"/>
      <c r="M44" s="487"/>
      <c r="N44" s="562"/>
      <c r="O44" s="562"/>
      <c r="P44" s="478"/>
    </row>
    <row r="45" spans="1:16" ht="25.5" hidden="1">
      <c r="A45" s="508"/>
      <c r="B45" s="541" t="s">
        <v>36</v>
      </c>
      <c r="C45" s="540" t="s">
        <v>127</v>
      </c>
      <c r="D45" s="589">
        <v>521211</v>
      </c>
      <c r="E45" s="482"/>
      <c r="F45" s="482"/>
      <c r="G45" s="482">
        <v>3750000</v>
      </c>
      <c r="H45" s="502">
        <v>1</v>
      </c>
      <c r="I45" s="503" t="s">
        <v>29</v>
      </c>
      <c r="J45" s="483"/>
      <c r="K45" s="581" t="s">
        <v>27</v>
      </c>
      <c r="L45" s="487"/>
      <c r="M45" s="487"/>
      <c r="N45" s="562"/>
      <c r="O45" s="562"/>
      <c r="P45" s="478"/>
    </row>
    <row r="46" spans="1:16" ht="25.5" hidden="1">
      <c r="A46" s="508"/>
      <c r="B46" s="543" t="s">
        <v>130</v>
      </c>
      <c r="C46" s="546"/>
      <c r="D46" s="568"/>
      <c r="E46" s="565"/>
      <c r="F46" s="565"/>
      <c r="G46" s="565"/>
      <c r="H46" s="562"/>
      <c r="I46" s="562"/>
      <c r="J46" s="560"/>
      <c r="K46" s="581"/>
      <c r="L46" s="562"/>
      <c r="M46" s="562"/>
      <c r="N46" s="562"/>
      <c r="O46" s="562"/>
      <c r="P46" s="478"/>
    </row>
    <row r="47" spans="1:16" ht="38.25" hidden="1">
      <c r="A47" s="508"/>
      <c r="B47" s="541" t="s">
        <v>103</v>
      </c>
      <c r="C47" s="540" t="s">
        <v>131</v>
      </c>
      <c r="D47" s="568">
        <v>521219</v>
      </c>
      <c r="E47" s="565"/>
      <c r="F47" s="565"/>
      <c r="G47" s="565">
        <v>35000000</v>
      </c>
      <c r="H47" s="562">
        <v>1</v>
      </c>
      <c r="I47" s="562" t="s">
        <v>132</v>
      </c>
      <c r="J47" s="560"/>
      <c r="K47" s="581" t="s">
        <v>27</v>
      </c>
      <c r="L47" s="566">
        <v>41316</v>
      </c>
      <c r="M47" s="566">
        <v>41337</v>
      </c>
      <c r="N47" s="562"/>
      <c r="O47" s="562"/>
      <c r="P47" s="478"/>
    </row>
    <row r="48" spans="1:16" ht="38.25" hidden="1">
      <c r="A48" s="508"/>
      <c r="B48" s="544" t="s">
        <v>147</v>
      </c>
      <c r="C48" s="546"/>
      <c r="D48" s="568"/>
      <c r="E48" s="565"/>
      <c r="F48" s="565"/>
      <c r="G48" s="565"/>
      <c r="H48" s="562"/>
      <c r="I48" s="562"/>
      <c r="J48" s="560"/>
      <c r="K48" s="581"/>
      <c r="L48" s="562"/>
      <c r="M48" s="562"/>
      <c r="N48" s="562"/>
      <c r="O48" s="562"/>
      <c r="P48" s="478"/>
    </row>
    <row r="49" spans="1:16" ht="51" hidden="1">
      <c r="A49" s="523" t="s">
        <v>63</v>
      </c>
      <c r="B49" s="543" t="s">
        <v>870</v>
      </c>
      <c r="C49" s="538" t="s">
        <v>149</v>
      </c>
      <c r="D49" s="567">
        <v>521211</v>
      </c>
      <c r="E49" s="565"/>
      <c r="F49" s="565"/>
      <c r="G49" s="565">
        <v>250000</v>
      </c>
      <c r="H49" s="562">
        <v>1</v>
      </c>
      <c r="I49" s="562" t="s">
        <v>60</v>
      </c>
      <c r="J49" s="560"/>
      <c r="K49" s="581"/>
      <c r="L49" s="562"/>
      <c r="M49" s="562"/>
      <c r="N49" s="562"/>
      <c r="O49" s="562"/>
      <c r="P49" s="478"/>
    </row>
    <row r="50" spans="1:16" ht="25.5" hidden="1">
      <c r="A50" s="524" t="s">
        <v>35</v>
      </c>
      <c r="B50" s="545" t="s">
        <v>36</v>
      </c>
      <c r="C50" s="540" t="s">
        <v>163</v>
      </c>
      <c r="D50" s="568"/>
      <c r="E50" s="565"/>
      <c r="F50" s="565"/>
      <c r="G50" s="565">
        <v>200000</v>
      </c>
      <c r="H50" s="562">
        <v>1</v>
      </c>
      <c r="I50" s="562" t="s">
        <v>60</v>
      </c>
      <c r="J50" s="560"/>
      <c r="K50" s="581"/>
      <c r="L50" s="562"/>
      <c r="M50" s="562"/>
      <c r="N50" s="562"/>
      <c r="O50" s="562"/>
      <c r="P50" s="478"/>
    </row>
    <row r="51" spans="1:16" ht="25.5" hidden="1">
      <c r="A51" s="525" t="s">
        <v>13</v>
      </c>
      <c r="B51" s="538"/>
      <c r="C51" s="540" t="s">
        <v>164</v>
      </c>
      <c r="D51" s="568"/>
      <c r="E51" s="565"/>
      <c r="F51" s="565"/>
      <c r="G51" s="565">
        <v>150000</v>
      </c>
      <c r="H51" s="562">
        <v>1</v>
      </c>
      <c r="I51" s="562" t="s">
        <v>60</v>
      </c>
      <c r="J51" s="560"/>
      <c r="K51" s="581"/>
      <c r="L51" s="562"/>
      <c r="M51" s="562"/>
      <c r="N51" s="562"/>
      <c r="O51" s="562"/>
      <c r="P51" s="478"/>
    </row>
    <row r="52" spans="1:16" hidden="1">
      <c r="A52" s="525" t="s">
        <v>13</v>
      </c>
      <c r="B52" s="538"/>
      <c r="C52" s="538" t="s">
        <v>152</v>
      </c>
      <c r="D52" s="568"/>
      <c r="E52" s="565"/>
      <c r="F52" s="565"/>
      <c r="G52" s="565">
        <v>250000</v>
      </c>
      <c r="H52" s="562">
        <v>1</v>
      </c>
      <c r="I52" s="562" t="s">
        <v>60</v>
      </c>
      <c r="J52" s="560"/>
      <c r="K52" s="581"/>
      <c r="L52" s="562"/>
      <c r="M52" s="562"/>
      <c r="N52" s="562"/>
      <c r="O52" s="562"/>
      <c r="P52" s="478"/>
    </row>
    <row r="53" spans="1:16" ht="38.25" hidden="1">
      <c r="A53" s="524"/>
      <c r="B53" s="541" t="s">
        <v>103</v>
      </c>
      <c r="C53" s="540" t="s">
        <v>853</v>
      </c>
      <c r="D53" s="568">
        <v>521219</v>
      </c>
      <c r="E53" s="565"/>
      <c r="F53" s="565"/>
      <c r="G53" s="565">
        <v>9750000</v>
      </c>
      <c r="H53" s="562">
        <v>15</v>
      </c>
      <c r="I53" s="562" t="s">
        <v>105</v>
      </c>
      <c r="J53" s="560"/>
      <c r="K53" s="581"/>
      <c r="L53" s="562"/>
      <c r="M53" s="562"/>
      <c r="N53" s="562"/>
      <c r="O53" s="562"/>
      <c r="P53" s="478"/>
    </row>
    <row r="54" spans="1:16" ht="51" hidden="1">
      <c r="A54" s="525"/>
      <c r="B54" s="538"/>
      <c r="C54" s="540" t="s">
        <v>854</v>
      </c>
      <c r="D54" s="568"/>
      <c r="E54" s="565"/>
      <c r="F54" s="565"/>
      <c r="G54" s="565"/>
      <c r="H54" s="562"/>
      <c r="I54" s="562"/>
      <c r="J54" s="560"/>
      <c r="K54" s="581"/>
      <c r="L54" s="562"/>
      <c r="M54" s="562"/>
      <c r="N54" s="562"/>
      <c r="O54" s="562"/>
      <c r="P54" s="478"/>
    </row>
    <row r="55" spans="1:16" hidden="1">
      <c r="A55" s="526"/>
      <c r="B55" s="538"/>
      <c r="C55" s="538"/>
      <c r="D55" s="587"/>
      <c r="E55" s="569"/>
      <c r="F55" s="569"/>
      <c r="G55" s="569"/>
      <c r="H55" s="563"/>
      <c r="I55" s="563"/>
      <c r="J55" s="553"/>
      <c r="K55" s="720"/>
      <c r="L55" s="563"/>
      <c r="M55" s="563"/>
      <c r="N55" s="563"/>
      <c r="O55" s="563"/>
      <c r="P55" s="343"/>
    </row>
    <row r="56" spans="1:16" ht="76.5" hidden="1">
      <c r="A56" s="523"/>
      <c r="B56" s="543" t="s">
        <v>173</v>
      </c>
      <c r="C56" s="570"/>
      <c r="D56" s="567"/>
      <c r="E56" s="565"/>
      <c r="F56" s="565"/>
      <c r="G56" s="565"/>
      <c r="H56" s="562"/>
      <c r="I56" s="562"/>
      <c r="J56" s="560"/>
      <c r="K56" s="581"/>
      <c r="L56" s="562"/>
      <c r="M56" s="562"/>
      <c r="N56" s="562"/>
      <c r="O56" s="562"/>
      <c r="P56" s="478"/>
    </row>
    <row r="57" spans="1:16" hidden="1">
      <c r="A57" s="524"/>
      <c r="B57" s="545" t="s">
        <v>36</v>
      </c>
      <c r="C57" s="538" t="s">
        <v>149</v>
      </c>
      <c r="D57" s="568"/>
      <c r="E57" s="565"/>
      <c r="F57" s="565"/>
      <c r="G57" s="565"/>
      <c r="H57" s="562"/>
      <c r="I57" s="562"/>
      <c r="J57" s="560"/>
      <c r="K57" s="581"/>
      <c r="L57" s="562"/>
      <c r="M57" s="562"/>
      <c r="N57" s="562"/>
      <c r="O57" s="562"/>
      <c r="P57" s="478"/>
    </row>
    <row r="58" spans="1:16" ht="25.5" hidden="1">
      <c r="A58" s="525"/>
      <c r="B58" s="538"/>
      <c r="C58" s="540" t="s">
        <v>163</v>
      </c>
      <c r="D58" s="568"/>
      <c r="E58" s="565"/>
      <c r="F58" s="565"/>
      <c r="G58" s="565"/>
      <c r="H58" s="562"/>
      <c r="I58" s="562"/>
      <c r="J58" s="560"/>
      <c r="K58" s="581"/>
      <c r="L58" s="562"/>
      <c r="M58" s="562"/>
      <c r="N58" s="562"/>
      <c r="O58" s="562"/>
      <c r="P58" s="478"/>
    </row>
    <row r="59" spans="1:16" ht="25.5" hidden="1">
      <c r="A59" s="525"/>
      <c r="B59" s="538"/>
      <c r="C59" s="540" t="s">
        <v>164</v>
      </c>
      <c r="D59" s="568"/>
      <c r="E59" s="565"/>
      <c r="F59" s="565"/>
      <c r="G59" s="565"/>
      <c r="H59" s="562"/>
      <c r="I59" s="562"/>
      <c r="J59" s="560"/>
      <c r="K59" s="581"/>
      <c r="L59" s="562"/>
      <c r="M59" s="562"/>
      <c r="N59" s="562"/>
      <c r="O59" s="562"/>
      <c r="P59" s="478"/>
    </row>
    <row r="60" spans="1:16" hidden="1">
      <c r="A60" s="525"/>
      <c r="B60" s="538"/>
      <c r="C60" s="538" t="s">
        <v>152</v>
      </c>
      <c r="D60" s="568"/>
      <c r="E60" s="565"/>
      <c r="F60" s="565"/>
      <c r="G60" s="565"/>
      <c r="H60" s="562"/>
      <c r="I60" s="562"/>
      <c r="J60" s="560"/>
      <c r="K60" s="581"/>
      <c r="L60" s="562"/>
      <c r="M60" s="562"/>
      <c r="N60" s="562"/>
      <c r="O60" s="562"/>
      <c r="P60" s="478"/>
    </row>
    <row r="61" spans="1:16" hidden="1">
      <c r="A61" s="525"/>
      <c r="B61" s="538"/>
      <c r="C61" s="538"/>
      <c r="D61" s="568"/>
      <c r="E61" s="565"/>
      <c r="F61" s="565"/>
      <c r="G61" s="565"/>
      <c r="H61" s="562"/>
      <c r="I61" s="562"/>
      <c r="J61" s="560"/>
      <c r="K61" s="581"/>
      <c r="L61" s="562"/>
      <c r="M61" s="562"/>
      <c r="N61" s="562"/>
      <c r="O61" s="562"/>
      <c r="P61" s="478"/>
    </row>
    <row r="62" spans="1:16" ht="38.25" hidden="1">
      <c r="A62" s="524"/>
      <c r="B62" s="545" t="s">
        <v>103</v>
      </c>
      <c r="C62" s="540" t="s">
        <v>855</v>
      </c>
      <c r="D62" s="568"/>
      <c r="E62" s="565"/>
      <c r="F62" s="565"/>
      <c r="G62" s="565"/>
      <c r="H62" s="562"/>
      <c r="I62" s="562"/>
      <c r="J62" s="560"/>
      <c r="K62" s="581"/>
      <c r="L62" s="562"/>
      <c r="M62" s="562"/>
      <c r="N62" s="562"/>
      <c r="O62" s="562"/>
      <c r="P62" s="478"/>
    </row>
    <row r="63" spans="1:16" ht="51" hidden="1">
      <c r="A63" s="525"/>
      <c r="B63" s="546"/>
      <c r="C63" s="540" t="s">
        <v>856</v>
      </c>
      <c r="D63" s="568"/>
      <c r="E63" s="565"/>
      <c r="F63" s="565"/>
      <c r="G63" s="565"/>
      <c r="H63" s="562"/>
      <c r="I63" s="562"/>
      <c r="J63" s="560"/>
      <c r="K63" s="581"/>
      <c r="L63" s="562"/>
      <c r="M63" s="562"/>
      <c r="N63" s="562"/>
      <c r="O63" s="562"/>
      <c r="P63" s="478"/>
    </row>
    <row r="64" spans="1:16" ht="38.25" hidden="1">
      <c r="A64" s="525"/>
      <c r="B64" s="546"/>
      <c r="C64" s="540" t="s">
        <v>857</v>
      </c>
      <c r="D64" s="568"/>
      <c r="E64" s="565"/>
      <c r="F64" s="565"/>
      <c r="G64" s="565"/>
      <c r="H64" s="562"/>
      <c r="I64" s="562"/>
      <c r="J64" s="560"/>
      <c r="K64" s="581"/>
      <c r="L64" s="562"/>
      <c r="M64" s="562"/>
      <c r="N64" s="562"/>
      <c r="O64" s="562"/>
      <c r="P64" s="478"/>
    </row>
    <row r="65" spans="1:16" hidden="1">
      <c r="A65" s="525" t="s">
        <v>13</v>
      </c>
      <c r="B65" s="546"/>
      <c r="C65" s="538"/>
      <c r="D65" s="568"/>
      <c r="E65" s="565"/>
      <c r="F65" s="565"/>
      <c r="G65" s="565"/>
      <c r="H65" s="562"/>
      <c r="I65" s="562"/>
      <c r="J65" s="560"/>
      <c r="K65" s="581"/>
      <c r="L65" s="562"/>
      <c r="M65" s="562"/>
      <c r="N65" s="562"/>
      <c r="O65" s="562"/>
      <c r="P65" s="478"/>
    </row>
    <row r="66" spans="1:16" hidden="1">
      <c r="A66" s="508"/>
      <c r="B66" s="547"/>
      <c r="C66" s="546"/>
      <c r="D66" s="568"/>
      <c r="E66" s="565"/>
      <c r="F66" s="565"/>
      <c r="G66" s="565"/>
      <c r="H66" s="562"/>
      <c r="I66" s="562"/>
      <c r="J66" s="560"/>
      <c r="K66" s="581"/>
      <c r="L66" s="562"/>
      <c r="M66" s="562"/>
      <c r="N66" s="562"/>
      <c r="O66" s="562"/>
      <c r="P66" s="478"/>
    </row>
    <row r="67" spans="1:16" hidden="1">
      <c r="A67" s="509"/>
      <c r="B67" s="547"/>
      <c r="C67" s="546"/>
      <c r="D67" s="587"/>
      <c r="E67" s="569"/>
      <c r="F67" s="569"/>
      <c r="G67" s="569"/>
      <c r="H67" s="563"/>
      <c r="I67" s="563"/>
      <c r="J67" s="553"/>
      <c r="K67" s="720"/>
      <c r="L67" s="563"/>
      <c r="M67" s="563"/>
      <c r="N67" s="563"/>
      <c r="O67" s="563"/>
      <c r="P67" s="343"/>
    </row>
    <row r="68" spans="1:16" ht="25.5" hidden="1">
      <c r="A68" s="688"/>
      <c r="B68" s="697" t="s">
        <v>191</v>
      </c>
      <c r="C68" s="695"/>
      <c r="D68" s="700"/>
      <c r="E68" s="701"/>
      <c r="F68" s="701"/>
      <c r="G68" s="701"/>
      <c r="H68" s="695"/>
      <c r="I68" s="695"/>
      <c r="J68" s="702"/>
      <c r="K68" s="698"/>
      <c r="L68" s="695"/>
      <c r="M68" s="695"/>
      <c r="N68" s="695"/>
      <c r="O68" s="695"/>
      <c r="P68" s="696"/>
    </row>
    <row r="69" spans="1:16" ht="38.25">
      <c r="A69" s="509"/>
      <c r="B69" s="541" t="s">
        <v>196</v>
      </c>
      <c r="C69" s="540" t="s">
        <v>197</v>
      </c>
      <c r="D69" s="587">
        <v>521219</v>
      </c>
      <c r="E69" s="585">
        <v>500000000</v>
      </c>
      <c r="F69" s="554"/>
      <c r="H69" s="571">
        <v>1</v>
      </c>
      <c r="I69" s="571" t="s">
        <v>29</v>
      </c>
      <c r="J69" s="715">
        <f>E69</f>
        <v>500000000</v>
      </c>
      <c r="K69" s="582" t="s">
        <v>76</v>
      </c>
      <c r="L69" s="574">
        <v>41337</v>
      </c>
      <c r="M69" s="574">
        <v>41369</v>
      </c>
      <c r="N69" s="574">
        <v>41374</v>
      </c>
      <c r="O69" s="574">
        <v>41402</v>
      </c>
      <c r="P69" s="351"/>
    </row>
    <row r="70" spans="1:16" ht="15" customHeight="1">
      <c r="A70" s="688">
        <v>2</v>
      </c>
      <c r="B70" s="1095" t="s">
        <v>203</v>
      </c>
      <c r="C70" s="1096"/>
      <c r="D70" s="1096"/>
      <c r="E70" s="1096"/>
      <c r="F70" s="1096"/>
      <c r="G70" s="1096"/>
      <c r="H70" s="1096"/>
      <c r="I70" s="1096"/>
      <c r="J70" s="1096"/>
      <c r="K70" s="1096"/>
      <c r="L70" s="1096"/>
      <c r="M70" s="1096"/>
      <c r="N70" s="1096"/>
      <c r="O70" s="1096"/>
      <c r="P70" s="1097"/>
    </row>
    <row r="71" spans="1:16" ht="38.25">
      <c r="A71" s="509"/>
      <c r="B71" s="541" t="s">
        <v>205</v>
      </c>
      <c r="C71" s="540" t="s">
        <v>835</v>
      </c>
      <c r="D71" s="587">
        <v>525112</v>
      </c>
      <c r="E71" s="554"/>
      <c r="F71" s="554"/>
      <c r="G71" s="575">
        <v>200000000</v>
      </c>
      <c r="H71" s="571">
        <v>1</v>
      </c>
      <c r="I71" s="571" t="s">
        <v>132</v>
      </c>
      <c r="J71" s="715">
        <f>G71</f>
        <v>200000000</v>
      </c>
      <c r="K71" s="582" t="s">
        <v>76</v>
      </c>
      <c r="L71" s="574">
        <v>41316</v>
      </c>
      <c r="M71" s="574">
        <v>41333</v>
      </c>
      <c r="N71" s="574">
        <v>41337</v>
      </c>
      <c r="O71" s="574">
        <v>41608</v>
      </c>
      <c r="P71" s="351"/>
    </row>
    <row r="72" spans="1:16" ht="51">
      <c r="A72" s="509"/>
      <c r="B72" s="541" t="s">
        <v>208</v>
      </c>
      <c r="C72" s="540" t="s">
        <v>209</v>
      </c>
      <c r="D72" s="587">
        <v>525113</v>
      </c>
      <c r="E72" s="554"/>
      <c r="F72" s="554"/>
      <c r="G72" s="575">
        <v>200000000</v>
      </c>
      <c r="H72" s="571">
        <v>1</v>
      </c>
      <c r="I72" s="571" t="s">
        <v>132</v>
      </c>
      <c r="J72" s="715">
        <f>G72</f>
        <v>200000000</v>
      </c>
      <c r="K72" s="582" t="s">
        <v>76</v>
      </c>
      <c r="L72" s="574">
        <v>41316</v>
      </c>
      <c r="M72" s="574">
        <v>41333</v>
      </c>
      <c r="N72" s="574">
        <v>41337</v>
      </c>
      <c r="O72" s="574">
        <v>41608</v>
      </c>
      <c r="P72" s="351"/>
    </row>
    <row r="73" spans="1:16" ht="38.25" hidden="1">
      <c r="A73" s="688"/>
      <c r="B73" s="697" t="s">
        <v>754</v>
      </c>
      <c r="C73" s="695"/>
      <c r="D73" s="700"/>
      <c r="E73" s="701"/>
      <c r="F73" s="701"/>
      <c r="G73" s="701"/>
      <c r="H73" s="695"/>
      <c r="I73" s="695"/>
      <c r="J73" s="702"/>
      <c r="K73" s="698"/>
      <c r="L73" s="695"/>
      <c r="M73" s="695"/>
      <c r="N73" s="695"/>
      <c r="O73" s="695"/>
      <c r="P73" s="696"/>
    </row>
    <row r="74" spans="1:16" hidden="1">
      <c r="A74" s="508"/>
      <c r="B74" s="541" t="s">
        <v>36</v>
      </c>
      <c r="C74" s="540" t="s">
        <v>97</v>
      </c>
      <c r="D74" s="568">
        <v>521211</v>
      </c>
      <c r="E74" s="565"/>
      <c r="F74" s="565"/>
      <c r="G74" s="565">
        <v>50000</v>
      </c>
      <c r="H74" s="562">
        <v>3</v>
      </c>
      <c r="I74" s="562" t="s">
        <v>60</v>
      </c>
      <c r="J74" s="560"/>
      <c r="K74" s="581" t="s">
        <v>27</v>
      </c>
      <c r="L74" s="562"/>
      <c r="M74" s="562"/>
      <c r="N74" s="562"/>
      <c r="O74" s="562"/>
      <c r="P74" s="478"/>
    </row>
    <row r="75" spans="1:16" hidden="1">
      <c r="A75" s="508"/>
      <c r="B75" s="542"/>
      <c r="C75" s="540" t="s">
        <v>213</v>
      </c>
      <c r="D75" s="568">
        <v>521211</v>
      </c>
      <c r="E75" s="565"/>
      <c r="F75" s="565"/>
      <c r="G75" s="565">
        <v>250000</v>
      </c>
      <c r="H75" s="562">
        <v>3</v>
      </c>
      <c r="I75" s="562" t="s">
        <v>60</v>
      </c>
      <c r="J75" s="560"/>
      <c r="K75" s="581" t="s">
        <v>27</v>
      </c>
      <c r="L75" s="562"/>
      <c r="M75" s="562"/>
      <c r="N75" s="562"/>
      <c r="O75" s="562"/>
      <c r="P75" s="478"/>
    </row>
    <row r="76" spans="1:16" hidden="1">
      <c r="A76" s="508"/>
      <c r="B76" s="542"/>
      <c r="C76" s="540" t="s">
        <v>214</v>
      </c>
      <c r="D76" s="568">
        <v>521211</v>
      </c>
      <c r="E76" s="565"/>
      <c r="F76" s="565"/>
      <c r="G76" s="565">
        <v>50000</v>
      </c>
      <c r="H76" s="562">
        <v>300</v>
      </c>
      <c r="I76" s="562" t="s">
        <v>225</v>
      </c>
      <c r="J76" s="560"/>
      <c r="K76" s="581" t="s">
        <v>27</v>
      </c>
      <c r="L76" s="562"/>
      <c r="M76" s="562"/>
      <c r="N76" s="562"/>
      <c r="O76" s="562"/>
      <c r="P76" s="478"/>
    </row>
    <row r="77" spans="1:16" ht="25.5" hidden="1">
      <c r="A77" s="508"/>
      <c r="B77" s="542"/>
      <c r="C77" s="540" t="s">
        <v>163</v>
      </c>
      <c r="D77" s="568">
        <v>521211</v>
      </c>
      <c r="E77" s="565"/>
      <c r="F77" s="565"/>
      <c r="G77" s="565">
        <v>300000</v>
      </c>
      <c r="H77" s="562">
        <v>3</v>
      </c>
      <c r="I77" s="562" t="s">
        <v>60</v>
      </c>
      <c r="J77" s="560"/>
      <c r="K77" s="581" t="s">
        <v>27</v>
      </c>
      <c r="L77" s="562"/>
      <c r="M77" s="562"/>
      <c r="N77" s="562"/>
      <c r="O77" s="562"/>
      <c r="P77" s="478"/>
    </row>
    <row r="78" spans="1:16" ht="25.5" hidden="1">
      <c r="A78" s="508"/>
      <c r="B78" s="542"/>
      <c r="C78" s="540" t="s">
        <v>216</v>
      </c>
      <c r="D78" s="568">
        <v>521211</v>
      </c>
      <c r="E78" s="565"/>
      <c r="F78" s="565"/>
      <c r="G78" s="565">
        <v>300000</v>
      </c>
      <c r="H78" s="562">
        <v>3</v>
      </c>
      <c r="I78" s="562" t="s">
        <v>60</v>
      </c>
      <c r="J78" s="560"/>
      <c r="K78" s="581" t="s">
        <v>27</v>
      </c>
      <c r="L78" s="562"/>
      <c r="M78" s="562"/>
      <c r="N78" s="562"/>
      <c r="O78" s="562"/>
      <c r="P78" s="478"/>
    </row>
    <row r="79" spans="1:16" ht="38.25" hidden="1">
      <c r="A79" s="509"/>
      <c r="B79" s="541" t="s">
        <v>103</v>
      </c>
      <c r="C79" s="573" t="s">
        <v>858</v>
      </c>
      <c r="D79" s="587">
        <v>521219</v>
      </c>
      <c r="E79" s="554"/>
      <c r="F79" s="554"/>
      <c r="G79" s="554">
        <f>H79*J79</f>
        <v>71500000</v>
      </c>
      <c r="H79" s="571">
        <v>130</v>
      </c>
      <c r="I79" s="571" t="s">
        <v>105</v>
      </c>
      <c r="J79" s="710">
        <v>550000</v>
      </c>
      <c r="K79" s="582" t="s">
        <v>76</v>
      </c>
      <c r="L79" s="574">
        <v>41316</v>
      </c>
      <c r="M79" s="574">
        <v>41333</v>
      </c>
      <c r="N79" s="574">
        <v>41337</v>
      </c>
      <c r="O79" s="574">
        <v>41608</v>
      </c>
      <c r="P79" s="351"/>
    </row>
    <row r="80" spans="1:16" ht="38.25" hidden="1">
      <c r="A80" s="508"/>
      <c r="B80" s="542"/>
      <c r="C80" s="573" t="s">
        <v>859</v>
      </c>
      <c r="D80" s="568">
        <v>521219</v>
      </c>
      <c r="E80" s="565"/>
      <c r="F80" s="565"/>
      <c r="G80" s="565">
        <v>2200000</v>
      </c>
      <c r="H80" s="562">
        <v>4</v>
      </c>
      <c r="I80" s="562" t="s">
        <v>105</v>
      </c>
      <c r="J80" s="560"/>
      <c r="K80" s="581" t="s">
        <v>76</v>
      </c>
      <c r="L80" s="562"/>
      <c r="M80" s="562"/>
      <c r="N80" s="562"/>
      <c r="O80" s="562"/>
      <c r="P80" s="478"/>
    </row>
    <row r="81" spans="1:16" ht="38.25" hidden="1">
      <c r="A81" s="508"/>
      <c r="B81" s="542"/>
      <c r="C81" s="573" t="s">
        <v>860</v>
      </c>
      <c r="D81" s="568">
        <v>521219</v>
      </c>
      <c r="E81" s="565"/>
      <c r="F81" s="565"/>
      <c r="G81" s="565">
        <v>2200000</v>
      </c>
      <c r="H81" s="562">
        <v>4</v>
      </c>
      <c r="I81" s="562" t="s">
        <v>105</v>
      </c>
      <c r="J81" s="560"/>
      <c r="K81" s="581" t="s">
        <v>76</v>
      </c>
      <c r="L81" s="562"/>
      <c r="M81" s="562"/>
      <c r="N81" s="562"/>
      <c r="O81" s="562"/>
      <c r="P81" s="478"/>
    </row>
    <row r="82" spans="1:16" ht="38.25" hidden="1">
      <c r="A82" s="508"/>
      <c r="B82" s="543" t="s">
        <v>223</v>
      </c>
      <c r="C82" s="546"/>
      <c r="D82" s="568"/>
      <c r="E82" s="565"/>
      <c r="F82" s="565"/>
      <c r="G82" s="565"/>
      <c r="H82" s="562"/>
      <c r="I82" s="562"/>
      <c r="J82" s="560"/>
      <c r="K82" s="581"/>
      <c r="L82" s="562"/>
      <c r="M82" s="562"/>
      <c r="N82" s="562"/>
      <c r="O82" s="562"/>
      <c r="P82" s="478"/>
    </row>
    <row r="83" spans="1:16" hidden="1">
      <c r="A83" s="508"/>
      <c r="B83" s="541" t="s">
        <v>36</v>
      </c>
      <c r="C83" s="540" t="s">
        <v>97</v>
      </c>
      <c r="D83" s="568">
        <v>521211</v>
      </c>
      <c r="E83" s="565"/>
      <c r="F83" s="565"/>
      <c r="G83" s="565">
        <v>50000</v>
      </c>
      <c r="H83" s="562">
        <v>1</v>
      </c>
      <c r="I83" s="562" t="s">
        <v>60</v>
      </c>
      <c r="J83" s="560"/>
      <c r="K83" s="581" t="s">
        <v>76</v>
      </c>
      <c r="L83" s="562"/>
      <c r="M83" s="562"/>
      <c r="N83" s="562"/>
      <c r="O83" s="562"/>
      <c r="P83" s="478"/>
    </row>
    <row r="84" spans="1:16" hidden="1">
      <c r="A84" s="508"/>
      <c r="B84" s="542"/>
      <c r="C84" s="540" t="s">
        <v>213</v>
      </c>
      <c r="D84" s="568">
        <v>521211</v>
      </c>
      <c r="E84" s="565"/>
      <c r="F84" s="565"/>
      <c r="G84" s="565">
        <v>250000</v>
      </c>
      <c r="H84" s="562">
        <v>1</v>
      </c>
      <c r="I84" s="562" t="s">
        <v>60</v>
      </c>
      <c r="J84" s="560"/>
      <c r="K84" s="581" t="s">
        <v>76</v>
      </c>
      <c r="L84" s="562"/>
      <c r="M84" s="562"/>
      <c r="N84" s="562"/>
      <c r="O84" s="562"/>
      <c r="P84" s="478"/>
    </row>
    <row r="85" spans="1:16" ht="25.5" hidden="1">
      <c r="A85" s="508"/>
      <c r="B85" s="542"/>
      <c r="C85" s="540" t="s">
        <v>224</v>
      </c>
      <c r="D85" s="568">
        <v>521211</v>
      </c>
      <c r="E85" s="565"/>
      <c r="F85" s="565"/>
      <c r="G85" s="565">
        <v>50000</v>
      </c>
      <c r="H85" s="562">
        <v>65</v>
      </c>
      <c r="I85" s="562" t="s">
        <v>795</v>
      </c>
      <c r="J85" s="560"/>
      <c r="K85" s="581" t="s">
        <v>76</v>
      </c>
      <c r="L85" s="562"/>
      <c r="M85" s="562"/>
      <c r="N85" s="562"/>
      <c r="O85" s="562"/>
      <c r="P85" s="478"/>
    </row>
    <row r="86" spans="1:16" ht="25.5" hidden="1">
      <c r="A86" s="508"/>
      <c r="B86" s="542"/>
      <c r="C86" s="540" t="s">
        <v>163</v>
      </c>
      <c r="D86" s="568">
        <v>521211</v>
      </c>
      <c r="E86" s="565"/>
      <c r="F86" s="565"/>
      <c r="G86" s="565">
        <v>300000</v>
      </c>
      <c r="H86" s="562">
        <v>1</v>
      </c>
      <c r="I86" s="562" t="s">
        <v>60</v>
      </c>
      <c r="J86" s="560"/>
      <c r="K86" s="581" t="s">
        <v>76</v>
      </c>
      <c r="L86" s="562"/>
      <c r="M86" s="562"/>
      <c r="N86" s="562"/>
      <c r="O86" s="562"/>
      <c r="P86" s="478"/>
    </row>
    <row r="87" spans="1:16" ht="25.5" hidden="1">
      <c r="A87" s="508"/>
      <c r="B87" s="542"/>
      <c r="C87" s="540" t="s">
        <v>216</v>
      </c>
      <c r="D87" s="568">
        <v>521211</v>
      </c>
      <c r="E87" s="565"/>
      <c r="F87" s="565"/>
      <c r="G87" s="565">
        <v>300000</v>
      </c>
      <c r="H87" s="562">
        <v>1</v>
      </c>
      <c r="I87" s="562" t="s">
        <v>60</v>
      </c>
      <c r="J87" s="560"/>
      <c r="K87" s="581" t="s">
        <v>76</v>
      </c>
      <c r="L87" s="562"/>
      <c r="M87" s="562"/>
      <c r="N87" s="562"/>
      <c r="O87" s="562"/>
      <c r="P87" s="478"/>
    </row>
    <row r="88" spans="1:16" ht="38.25" hidden="1">
      <c r="A88" s="509"/>
      <c r="B88" s="541" t="s">
        <v>103</v>
      </c>
      <c r="C88" s="573" t="s">
        <v>861</v>
      </c>
      <c r="D88" s="587">
        <v>521219</v>
      </c>
      <c r="E88" s="554"/>
      <c r="F88" s="554"/>
      <c r="G88" s="554">
        <f>H88*J88</f>
        <v>165000000</v>
      </c>
      <c r="H88" s="571">
        <v>300</v>
      </c>
      <c r="I88" s="571" t="s">
        <v>105</v>
      </c>
      <c r="J88" s="710">
        <v>550000</v>
      </c>
      <c r="K88" s="582" t="s">
        <v>27</v>
      </c>
      <c r="L88" s="574">
        <v>41316</v>
      </c>
      <c r="M88" s="574">
        <v>41333</v>
      </c>
      <c r="N88" s="574">
        <v>41337</v>
      </c>
      <c r="O88" s="574">
        <v>41608</v>
      </c>
      <c r="P88" s="351"/>
    </row>
    <row r="89" spans="1:16" ht="38.25" hidden="1">
      <c r="A89" s="508"/>
      <c r="B89" s="542"/>
      <c r="C89" s="573" t="s">
        <v>862</v>
      </c>
      <c r="D89" s="568">
        <v>521219</v>
      </c>
      <c r="E89" s="565"/>
      <c r="F89" s="565"/>
      <c r="G89" s="565">
        <v>3300000</v>
      </c>
      <c r="H89" s="562">
        <v>6</v>
      </c>
      <c r="I89" s="562" t="s">
        <v>105</v>
      </c>
      <c r="J89" s="560"/>
      <c r="K89" s="581" t="s">
        <v>27</v>
      </c>
      <c r="L89" s="562"/>
      <c r="M89" s="562"/>
      <c r="N89" s="562"/>
      <c r="O89" s="562"/>
      <c r="P89" s="478"/>
    </row>
    <row r="90" spans="1:16" ht="38.25" hidden="1">
      <c r="A90" s="508"/>
      <c r="B90" s="542"/>
      <c r="C90" s="573" t="s">
        <v>863</v>
      </c>
      <c r="D90" s="568">
        <v>521219</v>
      </c>
      <c r="E90" s="565"/>
      <c r="F90" s="565"/>
      <c r="G90" s="565">
        <v>3300000</v>
      </c>
      <c r="H90" s="562">
        <v>6</v>
      </c>
      <c r="I90" s="562" t="s">
        <v>105</v>
      </c>
      <c r="J90" s="560"/>
      <c r="K90" s="581" t="s">
        <v>27</v>
      </c>
      <c r="L90" s="562"/>
      <c r="M90" s="562"/>
      <c r="N90" s="562"/>
      <c r="O90" s="562"/>
      <c r="P90" s="478"/>
    </row>
    <row r="91" spans="1:16" ht="25.5" hidden="1">
      <c r="A91" s="508"/>
      <c r="B91" s="543" t="s">
        <v>230</v>
      </c>
      <c r="C91" s="546"/>
      <c r="D91" s="568"/>
      <c r="E91" s="565"/>
      <c r="F91" s="565"/>
      <c r="G91" s="565"/>
      <c r="H91" s="562"/>
      <c r="I91" s="562"/>
      <c r="J91" s="560"/>
      <c r="K91" s="581"/>
      <c r="L91" s="562"/>
      <c r="M91" s="562"/>
      <c r="N91" s="562"/>
      <c r="O91" s="562"/>
      <c r="P91" s="478"/>
    </row>
    <row r="92" spans="1:16" ht="25.5" hidden="1">
      <c r="A92" s="508"/>
      <c r="B92" s="541" t="s">
        <v>36</v>
      </c>
      <c r="C92" s="540" t="s">
        <v>157</v>
      </c>
      <c r="D92" s="568">
        <v>521211</v>
      </c>
      <c r="E92" s="565"/>
      <c r="F92" s="565"/>
      <c r="G92" s="565">
        <v>2000000</v>
      </c>
      <c r="H92" s="562">
        <v>4</v>
      </c>
      <c r="I92" s="562" t="s">
        <v>60</v>
      </c>
      <c r="J92" s="560"/>
      <c r="K92" s="581" t="s">
        <v>27</v>
      </c>
      <c r="L92" s="562"/>
      <c r="M92" s="562"/>
      <c r="N92" s="562"/>
      <c r="O92" s="562"/>
      <c r="P92" s="478"/>
    </row>
    <row r="93" spans="1:16" hidden="1">
      <c r="A93" s="508"/>
      <c r="B93" s="542"/>
      <c r="C93" s="540" t="s">
        <v>231</v>
      </c>
      <c r="D93" s="568">
        <v>521211</v>
      </c>
      <c r="E93" s="565"/>
      <c r="F93" s="565"/>
      <c r="G93" s="565">
        <v>1200000</v>
      </c>
      <c r="H93" s="562">
        <v>4</v>
      </c>
      <c r="I93" s="562" t="s">
        <v>60</v>
      </c>
      <c r="J93" s="560"/>
      <c r="K93" s="581" t="s">
        <v>27</v>
      </c>
      <c r="L93" s="562"/>
      <c r="M93" s="562"/>
      <c r="N93" s="562"/>
      <c r="O93" s="562"/>
      <c r="P93" s="478"/>
    </row>
    <row r="94" spans="1:16" ht="25.5" hidden="1">
      <c r="A94" s="508"/>
      <c r="B94" s="542"/>
      <c r="C94" s="540" t="s">
        <v>232</v>
      </c>
      <c r="D94" s="568">
        <v>521211</v>
      </c>
      <c r="E94" s="565"/>
      <c r="F94" s="565"/>
      <c r="G94" s="565">
        <v>4000000</v>
      </c>
      <c r="H94" s="562">
        <v>4</v>
      </c>
      <c r="I94" s="562" t="s">
        <v>60</v>
      </c>
      <c r="J94" s="560"/>
      <c r="K94" s="581" t="s">
        <v>27</v>
      </c>
      <c r="L94" s="562"/>
      <c r="M94" s="562"/>
      <c r="N94" s="562"/>
      <c r="O94" s="562"/>
      <c r="P94" s="478"/>
    </row>
    <row r="95" spans="1:16" ht="25.5" hidden="1">
      <c r="A95" s="508"/>
      <c r="B95" s="542"/>
      <c r="C95" s="540" t="s">
        <v>233</v>
      </c>
      <c r="D95" s="568">
        <v>521211</v>
      </c>
      <c r="E95" s="565"/>
      <c r="F95" s="565"/>
      <c r="G95" s="565">
        <v>4000000</v>
      </c>
      <c r="H95" s="562">
        <v>4</v>
      </c>
      <c r="I95" s="562" t="s">
        <v>60</v>
      </c>
      <c r="J95" s="560"/>
      <c r="K95" s="581" t="s">
        <v>27</v>
      </c>
      <c r="L95" s="562"/>
      <c r="M95" s="562"/>
      <c r="N95" s="562"/>
      <c r="O95" s="562"/>
      <c r="P95" s="478"/>
    </row>
    <row r="96" spans="1:16" ht="25.5" hidden="1">
      <c r="A96" s="508"/>
      <c r="B96" s="542"/>
      <c r="C96" s="540" t="s">
        <v>234</v>
      </c>
      <c r="D96" s="568">
        <v>521211</v>
      </c>
      <c r="E96" s="565"/>
      <c r="F96" s="565"/>
      <c r="G96" s="565">
        <v>1400000</v>
      </c>
      <c r="H96" s="562">
        <v>4</v>
      </c>
      <c r="I96" s="562" t="s">
        <v>60</v>
      </c>
      <c r="J96" s="560"/>
      <c r="K96" s="581" t="s">
        <v>27</v>
      </c>
      <c r="L96" s="562"/>
      <c r="M96" s="562"/>
      <c r="N96" s="562"/>
      <c r="O96" s="562"/>
      <c r="P96" s="478"/>
    </row>
    <row r="97" spans="1:16" ht="25.5" hidden="1">
      <c r="A97" s="508"/>
      <c r="B97" s="542"/>
      <c r="C97" s="540" t="s">
        <v>235</v>
      </c>
      <c r="D97" s="568">
        <v>521211</v>
      </c>
      <c r="E97" s="565"/>
      <c r="F97" s="565"/>
      <c r="G97" s="565">
        <v>10000000</v>
      </c>
      <c r="H97" s="562">
        <v>4</v>
      </c>
      <c r="I97" s="562" t="s">
        <v>60</v>
      </c>
      <c r="J97" s="560"/>
      <c r="K97" s="581" t="s">
        <v>27</v>
      </c>
      <c r="L97" s="562"/>
      <c r="M97" s="562"/>
      <c r="N97" s="562"/>
      <c r="O97" s="562"/>
      <c r="P97" s="478"/>
    </row>
    <row r="98" spans="1:16" hidden="1">
      <c r="A98" s="508"/>
      <c r="B98" s="541" t="s">
        <v>241</v>
      </c>
      <c r="C98" s="540" t="s">
        <v>242</v>
      </c>
      <c r="D98" s="568">
        <v>522141</v>
      </c>
      <c r="E98" s="565"/>
      <c r="F98" s="565"/>
      <c r="G98" s="565">
        <v>8000000</v>
      </c>
      <c r="H98" s="562">
        <v>4</v>
      </c>
      <c r="I98" s="562" t="s">
        <v>60</v>
      </c>
      <c r="J98" s="560"/>
      <c r="K98" s="581" t="s">
        <v>27</v>
      </c>
      <c r="L98" s="562"/>
      <c r="M98" s="562"/>
      <c r="N98" s="562"/>
      <c r="O98" s="562"/>
      <c r="P98" s="478"/>
    </row>
    <row r="99" spans="1:16" ht="38.25" hidden="1">
      <c r="A99" s="688"/>
      <c r="B99" s="697" t="s">
        <v>871</v>
      </c>
      <c r="C99" s="695"/>
      <c r="D99" s="700"/>
      <c r="E99" s="701"/>
      <c r="F99" s="701"/>
      <c r="G99" s="701"/>
      <c r="H99" s="695"/>
      <c r="I99" s="695"/>
      <c r="J99" s="702"/>
      <c r="K99" s="698"/>
      <c r="L99" s="695"/>
      <c r="M99" s="695"/>
      <c r="N99" s="695"/>
      <c r="O99" s="695"/>
      <c r="P99" s="696"/>
    </row>
    <row r="100" spans="1:16" hidden="1">
      <c r="A100" s="509"/>
      <c r="B100" s="541" t="s">
        <v>36</v>
      </c>
      <c r="C100" s="540" t="s">
        <v>97</v>
      </c>
      <c r="D100" s="587">
        <v>521211</v>
      </c>
      <c r="E100" s="554"/>
      <c r="F100" s="554"/>
      <c r="G100" s="554">
        <f t="shared" ref="G100:G104" si="0">H100*J100</f>
        <v>500000</v>
      </c>
      <c r="H100" s="571">
        <v>1</v>
      </c>
      <c r="I100" s="571" t="s">
        <v>60</v>
      </c>
      <c r="J100" s="708">
        <v>500000</v>
      </c>
      <c r="K100" s="582" t="s">
        <v>27</v>
      </c>
      <c r="L100" s="574">
        <v>41316</v>
      </c>
      <c r="M100" s="574">
        <v>41333</v>
      </c>
      <c r="N100" s="574">
        <v>41337</v>
      </c>
      <c r="O100" s="574">
        <v>41608</v>
      </c>
      <c r="P100" s="351"/>
    </row>
    <row r="101" spans="1:16" ht="38.25" hidden="1">
      <c r="A101" s="509"/>
      <c r="B101" s="542"/>
      <c r="C101" s="540" t="s">
        <v>246</v>
      </c>
      <c r="D101" s="587">
        <v>521211</v>
      </c>
      <c r="E101" s="554"/>
      <c r="F101" s="554"/>
      <c r="G101" s="554">
        <f t="shared" si="0"/>
        <v>90000000</v>
      </c>
      <c r="H101" s="571">
        <v>1</v>
      </c>
      <c r="I101" s="571" t="s">
        <v>60</v>
      </c>
      <c r="J101" s="708">
        <v>90000000</v>
      </c>
      <c r="K101" s="582" t="s">
        <v>27</v>
      </c>
      <c r="L101" s="574"/>
      <c r="M101" s="574"/>
      <c r="N101" s="574"/>
      <c r="O101" s="574"/>
      <c r="P101" s="351"/>
    </row>
    <row r="102" spans="1:16" ht="25.5" hidden="1">
      <c r="A102" s="508"/>
      <c r="B102" s="542"/>
      <c r="C102" s="540" t="s">
        <v>163</v>
      </c>
      <c r="D102" s="568">
        <v>521211</v>
      </c>
      <c r="E102" s="565"/>
      <c r="F102" s="565"/>
      <c r="G102" s="554">
        <f t="shared" si="0"/>
        <v>0</v>
      </c>
      <c r="H102" s="562">
        <v>1</v>
      </c>
      <c r="I102" s="562" t="s">
        <v>60</v>
      </c>
      <c r="J102" s="560"/>
      <c r="K102" s="581" t="s">
        <v>27</v>
      </c>
      <c r="L102" s="562"/>
      <c r="M102" s="562"/>
      <c r="N102" s="562"/>
      <c r="O102" s="562"/>
      <c r="P102" s="478"/>
    </row>
    <row r="103" spans="1:16" ht="25.5" hidden="1">
      <c r="A103" s="508"/>
      <c r="B103" s="542"/>
      <c r="C103" s="540" t="s">
        <v>247</v>
      </c>
      <c r="D103" s="568">
        <v>521211</v>
      </c>
      <c r="E103" s="565"/>
      <c r="F103" s="565"/>
      <c r="G103" s="554">
        <f t="shared" si="0"/>
        <v>0</v>
      </c>
      <c r="H103" s="562">
        <v>1</v>
      </c>
      <c r="I103" s="562" t="s">
        <v>60</v>
      </c>
      <c r="J103" s="560"/>
      <c r="K103" s="581" t="s">
        <v>27</v>
      </c>
      <c r="L103" s="562"/>
      <c r="M103" s="562"/>
      <c r="N103" s="562"/>
      <c r="O103" s="562"/>
      <c r="P103" s="478"/>
    </row>
    <row r="104" spans="1:16" ht="25.5" hidden="1">
      <c r="A104" s="508"/>
      <c r="B104" s="542"/>
      <c r="C104" s="540" t="s">
        <v>164</v>
      </c>
      <c r="D104" s="568">
        <v>521211</v>
      </c>
      <c r="E104" s="565"/>
      <c r="F104" s="565"/>
      <c r="G104" s="554">
        <f t="shared" si="0"/>
        <v>0</v>
      </c>
      <c r="H104" s="562">
        <v>1</v>
      </c>
      <c r="I104" s="562" t="s">
        <v>60</v>
      </c>
      <c r="J104" s="560"/>
      <c r="K104" s="581" t="s">
        <v>27</v>
      </c>
      <c r="L104" s="562"/>
      <c r="M104" s="562"/>
      <c r="N104" s="562"/>
      <c r="O104" s="562"/>
      <c r="P104" s="478"/>
    </row>
    <row r="105" spans="1:16" ht="38.25" hidden="1">
      <c r="A105" s="509"/>
      <c r="B105" s="541" t="s">
        <v>103</v>
      </c>
      <c r="C105" s="540" t="s">
        <v>864</v>
      </c>
      <c r="D105" s="587">
        <v>521219</v>
      </c>
      <c r="E105" s="554"/>
      <c r="F105" s="554"/>
      <c r="G105" s="554">
        <f>H105*J105</f>
        <v>182000000</v>
      </c>
      <c r="H105" s="571">
        <v>280</v>
      </c>
      <c r="I105" s="571" t="s">
        <v>105</v>
      </c>
      <c r="J105" s="710">
        <v>650000</v>
      </c>
      <c r="K105" s="582" t="s">
        <v>27</v>
      </c>
      <c r="L105" s="574"/>
      <c r="M105" s="574"/>
      <c r="N105" s="574"/>
      <c r="O105" s="574"/>
      <c r="P105" s="351"/>
    </row>
    <row r="106" spans="1:16" ht="63.75" hidden="1">
      <c r="A106" s="688"/>
      <c r="B106" s="697" t="s">
        <v>252</v>
      </c>
      <c r="C106" s="695"/>
      <c r="D106" s="700"/>
      <c r="E106" s="701"/>
      <c r="F106" s="701"/>
      <c r="G106" s="701"/>
      <c r="H106" s="695"/>
      <c r="I106" s="695"/>
      <c r="J106" s="702"/>
      <c r="K106" s="698"/>
      <c r="L106" s="695"/>
      <c r="M106" s="695"/>
      <c r="N106" s="695"/>
      <c r="O106" s="695"/>
      <c r="P106" s="696"/>
    </row>
    <row r="107" spans="1:16" ht="25.5" hidden="1">
      <c r="A107" s="508"/>
      <c r="B107" s="541" t="s">
        <v>36</v>
      </c>
      <c r="C107" s="540" t="s">
        <v>157</v>
      </c>
      <c r="D107" s="568">
        <v>521211</v>
      </c>
      <c r="E107" s="565"/>
      <c r="F107" s="565"/>
      <c r="G107" s="565">
        <v>10000000</v>
      </c>
      <c r="H107" s="562">
        <v>1</v>
      </c>
      <c r="I107" s="562" t="s">
        <v>60</v>
      </c>
      <c r="J107" s="560"/>
      <c r="K107" s="581" t="s">
        <v>27</v>
      </c>
      <c r="L107" s="562"/>
      <c r="M107" s="562"/>
      <c r="N107" s="562"/>
      <c r="O107" s="562"/>
      <c r="P107" s="478"/>
    </row>
    <row r="108" spans="1:16" ht="25.5" hidden="1">
      <c r="A108" s="508"/>
      <c r="B108" s="542"/>
      <c r="C108" s="540" t="s">
        <v>163</v>
      </c>
      <c r="D108" s="568">
        <v>521211</v>
      </c>
      <c r="E108" s="565"/>
      <c r="F108" s="565"/>
      <c r="G108" s="565">
        <v>750000</v>
      </c>
      <c r="H108" s="562">
        <v>1</v>
      </c>
      <c r="I108" s="562" t="s">
        <v>60</v>
      </c>
      <c r="J108" s="560"/>
      <c r="K108" s="581" t="s">
        <v>27</v>
      </c>
      <c r="L108" s="562"/>
      <c r="M108" s="562"/>
      <c r="N108" s="562"/>
      <c r="O108" s="562"/>
      <c r="P108" s="478"/>
    </row>
    <row r="109" spans="1:16" ht="25.5" hidden="1">
      <c r="A109" s="508"/>
      <c r="B109" s="542"/>
      <c r="C109" s="540" t="s">
        <v>247</v>
      </c>
      <c r="D109" s="568">
        <v>521211</v>
      </c>
      <c r="E109" s="565"/>
      <c r="F109" s="565"/>
      <c r="G109" s="565">
        <v>1000000</v>
      </c>
      <c r="H109" s="562">
        <v>1</v>
      </c>
      <c r="I109" s="562" t="s">
        <v>60</v>
      </c>
      <c r="J109" s="560"/>
      <c r="K109" s="581" t="s">
        <v>27</v>
      </c>
      <c r="L109" s="562"/>
      <c r="M109" s="562"/>
      <c r="N109" s="562"/>
      <c r="O109" s="562"/>
      <c r="P109" s="478"/>
    </row>
    <row r="110" spans="1:16" ht="25.5" hidden="1">
      <c r="A110" s="508"/>
      <c r="B110" s="542"/>
      <c r="C110" s="540" t="s">
        <v>151</v>
      </c>
      <c r="D110" s="568">
        <v>521211</v>
      </c>
      <c r="E110" s="565"/>
      <c r="F110" s="565"/>
      <c r="G110" s="565">
        <v>1500000</v>
      </c>
      <c r="H110" s="562">
        <v>1</v>
      </c>
      <c r="I110" s="562" t="s">
        <v>60</v>
      </c>
      <c r="J110" s="560"/>
      <c r="K110" s="581" t="s">
        <v>27</v>
      </c>
      <c r="L110" s="562"/>
      <c r="M110" s="562"/>
      <c r="N110" s="562"/>
      <c r="O110" s="562"/>
      <c r="P110" s="478"/>
    </row>
    <row r="111" spans="1:16" ht="38.25" hidden="1">
      <c r="A111" s="509"/>
      <c r="B111" s="541" t="s">
        <v>103</v>
      </c>
      <c r="C111" s="540" t="s">
        <v>865</v>
      </c>
      <c r="D111" s="587">
        <v>521219</v>
      </c>
      <c r="E111" s="554"/>
      <c r="F111" s="554"/>
      <c r="G111" s="554">
        <f>H111*J111</f>
        <v>78000000</v>
      </c>
      <c r="H111" s="571">
        <v>120</v>
      </c>
      <c r="I111" s="571" t="s">
        <v>105</v>
      </c>
      <c r="J111" s="572">
        <v>650000</v>
      </c>
      <c r="K111" s="582" t="s">
        <v>27</v>
      </c>
      <c r="L111" s="574">
        <v>41316</v>
      </c>
      <c r="M111" s="574">
        <v>41333</v>
      </c>
      <c r="N111" s="574">
        <v>41337</v>
      </c>
      <c r="O111" s="574">
        <v>41608</v>
      </c>
      <c r="P111" s="351"/>
    </row>
    <row r="112" spans="1:16" ht="38.25" hidden="1">
      <c r="A112" s="509"/>
      <c r="B112" s="543" t="s">
        <v>256</v>
      </c>
      <c r="C112" s="546"/>
      <c r="D112" s="587"/>
      <c r="E112" s="554"/>
      <c r="F112" s="554"/>
      <c r="G112" s="554"/>
      <c r="H112" s="571"/>
      <c r="I112" s="571"/>
      <c r="J112" s="572"/>
      <c r="K112" s="582"/>
      <c r="L112" s="571"/>
      <c r="M112" s="571"/>
      <c r="N112" s="571"/>
      <c r="O112" s="571"/>
      <c r="P112" s="351"/>
    </row>
    <row r="113" spans="1:16" hidden="1">
      <c r="A113" s="508"/>
      <c r="B113" s="541" t="s">
        <v>36</v>
      </c>
      <c r="C113" s="540" t="s">
        <v>97</v>
      </c>
      <c r="D113" s="568">
        <v>521211</v>
      </c>
      <c r="E113" s="565"/>
      <c r="F113" s="565"/>
      <c r="G113" s="565">
        <v>1500000</v>
      </c>
      <c r="H113" s="562">
        <v>1</v>
      </c>
      <c r="I113" s="562" t="s">
        <v>29</v>
      </c>
      <c r="J113" s="560"/>
      <c r="K113" s="581" t="s">
        <v>27</v>
      </c>
      <c r="L113" s="562"/>
      <c r="M113" s="562"/>
      <c r="N113" s="562"/>
      <c r="O113" s="562"/>
      <c r="P113" s="478"/>
    </row>
    <row r="114" spans="1:16" ht="25.5" hidden="1">
      <c r="A114" s="508"/>
      <c r="B114" s="542"/>
      <c r="C114" s="540" t="s">
        <v>247</v>
      </c>
      <c r="D114" s="568">
        <v>521211</v>
      </c>
      <c r="E114" s="565"/>
      <c r="F114" s="565"/>
      <c r="G114" s="565">
        <v>5000000</v>
      </c>
      <c r="H114" s="562">
        <v>1</v>
      </c>
      <c r="I114" s="562" t="s">
        <v>29</v>
      </c>
      <c r="J114" s="560"/>
      <c r="K114" s="581" t="s">
        <v>27</v>
      </c>
      <c r="L114" s="562"/>
      <c r="M114" s="562"/>
      <c r="N114" s="562"/>
      <c r="O114" s="562"/>
      <c r="P114" s="478"/>
    </row>
    <row r="115" spans="1:16" ht="63.75" hidden="1">
      <c r="A115" s="508"/>
      <c r="B115" s="543" t="s">
        <v>265</v>
      </c>
      <c r="C115" s="546"/>
      <c r="D115" s="568"/>
      <c r="E115" s="565"/>
      <c r="F115" s="565"/>
      <c r="G115" s="565"/>
      <c r="H115" s="562"/>
      <c r="I115" s="562"/>
      <c r="J115" s="560"/>
      <c r="K115" s="581"/>
      <c r="L115" s="562"/>
      <c r="M115" s="562"/>
      <c r="N115" s="562"/>
      <c r="O115" s="562"/>
      <c r="P115" s="478"/>
    </row>
    <row r="116" spans="1:16" ht="25.5" hidden="1">
      <c r="A116" s="508"/>
      <c r="B116" s="541" t="s">
        <v>36</v>
      </c>
      <c r="C116" s="540" t="s">
        <v>266</v>
      </c>
      <c r="D116" s="568">
        <v>521211</v>
      </c>
      <c r="E116" s="565"/>
      <c r="F116" s="565"/>
      <c r="G116" s="565">
        <v>300000</v>
      </c>
      <c r="H116" s="562">
        <v>1</v>
      </c>
      <c r="I116" s="562" t="s">
        <v>60</v>
      </c>
      <c r="J116" s="560"/>
      <c r="K116" s="581" t="s">
        <v>27</v>
      </c>
      <c r="L116" s="562"/>
      <c r="M116" s="562"/>
      <c r="N116" s="562"/>
      <c r="O116" s="562"/>
      <c r="P116" s="478"/>
    </row>
    <row r="117" spans="1:16" hidden="1">
      <c r="A117" s="508"/>
      <c r="B117" s="542"/>
      <c r="C117" s="540" t="s">
        <v>267</v>
      </c>
      <c r="D117" s="568">
        <v>521211</v>
      </c>
      <c r="E117" s="565"/>
      <c r="F117" s="565"/>
      <c r="G117" s="565">
        <v>750000</v>
      </c>
      <c r="H117" s="562">
        <v>1</v>
      </c>
      <c r="I117" s="562" t="s">
        <v>60</v>
      </c>
      <c r="J117" s="560"/>
      <c r="K117" s="581" t="s">
        <v>27</v>
      </c>
      <c r="L117" s="562"/>
      <c r="M117" s="562"/>
      <c r="N117" s="562"/>
      <c r="O117" s="562"/>
      <c r="P117" s="478"/>
    </row>
    <row r="118" spans="1:16" hidden="1">
      <c r="A118" s="508"/>
      <c r="B118" s="542"/>
      <c r="C118" s="540" t="s">
        <v>268</v>
      </c>
      <c r="D118" s="568">
        <v>521211</v>
      </c>
      <c r="E118" s="565"/>
      <c r="F118" s="565"/>
      <c r="G118" s="565">
        <v>300000</v>
      </c>
      <c r="H118" s="562">
        <v>1</v>
      </c>
      <c r="I118" s="562" t="s">
        <v>60</v>
      </c>
      <c r="J118" s="560"/>
      <c r="K118" s="581" t="s">
        <v>27</v>
      </c>
      <c r="L118" s="562"/>
      <c r="M118" s="562"/>
      <c r="N118" s="562"/>
      <c r="O118" s="562"/>
      <c r="P118" s="478"/>
    </row>
    <row r="119" spans="1:16" ht="25.5" hidden="1">
      <c r="A119" s="508"/>
      <c r="B119" s="542"/>
      <c r="C119" s="540" t="s">
        <v>269</v>
      </c>
      <c r="D119" s="568">
        <v>521211</v>
      </c>
      <c r="E119" s="565"/>
      <c r="F119" s="565"/>
      <c r="G119" s="565">
        <v>500000</v>
      </c>
      <c r="H119" s="562">
        <v>1</v>
      </c>
      <c r="I119" s="562" t="s">
        <v>60</v>
      </c>
      <c r="J119" s="560"/>
      <c r="K119" s="581" t="s">
        <v>27</v>
      </c>
      <c r="L119" s="562"/>
      <c r="M119" s="562"/>
      <c r="N119" s="562"/>
      <c r="O119" s="562"/>
      <c r="P119" s="478"/>
    </row>
    <row r="120" spans="1:16" ht="25.5" hidden="1">
      <c r="A120" s="508"/>
      <c r="B120" s="542"/>
      <c r="C120" s="540" t="s">
        <v>270</v>
      </c>
      <c r="D120" s="568">
        <v>521211</v>
      </c>
      <c r="E120" s="565"/>
      <c r="F120" s="565"/>
      <c r="G120" s="565">
        <v>36000</v>
      </c>
      <c r="H120" s="562">
        <v>60</v>
      </c>
      <c r="I120" s="562" t="s">
        <v>105</v>
      </c>
      <c r="J120" s="560"/>
      <c r="K120" s="581" t="s">
        <v>27</v>
      </c>
      <c r="L120" s="562"/>
      <c r="M120" s="562"/>
      <c r="N120" s="562"/>
      <c r="O120" s="562"/>
      <c r="P120" s="478"/>
    </row>
    <row r="121" spans="1:16" ht="25.5" hidden="1">
      <c r="A121" s="508"/>
      <c r="B121" s="542"/>
      <c r="C121" s="540" t="s">
        <v>271</v>
      </c>
      <c r="D121" s="568">
        <v>521211</v>
      </c>
      <c r="E121" s="565"/>
      <c r="F121" s="565"/>
      <c r="G121" s="565">
        <v>11000</v>
      </c>
      <c r="H121" s="562">
        <v>60</v>
      </c>
      <c r="I121" s="562" t="s">
        <v>105</v>
      </c>
      <c r="J121" s="560"/>
      <c r="K121" s="581" t="s">
        <v>27</v>
      </c>
      <c r="L121" s="562"/>
      <c r="M121" s="562"/>
      <c r="N121" s="562"/>
      <c r="O121" s="562"/>
      <c r="P121" s="478"/>
    </row>
    <row r="122" spans="1:16" ht="25.5" hidden="1">
      <c r="A122" s="508"/>
      <c r="B122" s="543" t="s">
        <v>272</v>
      </c>
      <c r="C122" s="546"/>
      <c r="D122" s="568"/>
      <c r="E122" s="565"/>
      <c r="F122" s="565"/>
      <c r="G122" s="565"/>
      <c r="H122" s="562"/>
      <c r="I122" s="562"/>
      <c r="J122" s="560"/>
      <c r="K122" s="581"/>
      <c r="L122" s="562"/>
      <c r="M122" s="562"/>
      <c r="N122" s="562"/>
      <c r="O122" s="562"/>
      <c r="P122" s="478"/>
    </row>
    <row r="123" spans="1:16" ht="25.5" hidden="1">
      <c r="A123" s="508"/>
      <c r="B123" s="541" t="s">
        <v>36</v>
      </c>
      <c r="C123" s="540" t="s">
        <v>266</v>
      </c>
      <c r="D123" s="568">
        <v>521211</v>
      </c>
      <c r="E123" s="565"/>
      <c r="F123" s="565"/>
      <c r="G123" s="565">
        <v>3000000</v>
      </c>
      <c r="H123" s="562">
        <v>1</v>
      </c>
      <c r="I123" s="562" t="s">
        <v>60</v>
      </c>
      <c r="J123" s="560"/>
      <c r="K123" s="581" t="s">
        <v>27</v>
      </c>
      <c r="L123" s="562"/>
      <c r="M123" s="562"/>
      <c r="N123" s="562"/>
      <c r="O123" s="562"/>
      <c r="P123" s="478"/>
    </row>
    <row r="124" spans="1:16" hidden="1">
      <c r="A124" s="508"/>
      <c r="B124" s="542"/>
      <c r="C124" s="540" t="s">
        <v>267</v>
      </c>
      <c r="D124" s="568">
        <v>521211</v>
      </c>
      <c r="E124" s="565"/>
      <c r="F124" s="565"/>
      <c r="G124" s="565">
        <v>1500000</v>
      </c>
      <c r="H124" s="562">
        <v>1</v>
      </c>
      <c r="I124" s="562" t="s">
        <v>60</v>
      </c>
      <c r="J124" s="560"/>
      <c r="K124" s="581" t="s">
        <v>27</v>
      </c>
      <c r="L124" s="562"/>
      <c r="M124" s="562"/>
      <c r="N124" s="562"/>
      <c r="O124" s="562"/>
      <c r="P124" s="478"/>
    </row>
    <row r="125" spans="1:16" ht="25.5" hidden="1">
      <c r="A125" s="508"/>
      <c r="B125" s="542"/>
      <c r="C125" s="540" t="s">
        <v>269</v>
      </c>
      <c r="D125" s="568">
        <v>521211</v>
      </c>
      <c r="E125" s="565"/>
      <c r="F125" s="565"/>
      <c r="G125" s="565">
        <v>500000</v>
      </c>
      <c r="H125" s="562">
        <v>1</v>
      </c>
      <c r="I125" s="562" t="s">
        <v>60</v>
      </c>
      <c r="J125" s="560"/>
      <c r="K125" s="581" t="s">
        <v>27</v>
      </c>
      <c r="L125" s="562"/>
      <c r="M125" s="562"/>
      <c r="N125" s="562"/>
      <c r="O125" s="562"/>
      <c r="P125" s="478"/>
    </row>
    <row r="126" spans="1:16" hidden="1">
      <c r="A126" s="508"/>
      <c r="B126" s="542"/>
      <c r="C126" s="540" t="s">
        <v>231</v>
      </c>
      <c r="D126" s="568">
        <v>521211</v>
      </c>
      <c r="E126" s="565"/>
      <c r="F126" s="565"/>
      <c r="G126" s="565">
        <v>300000</v>
      </c>
      <c r="H126" s="562">
        <v>1</v>
      </c>
      <c r="I126" s="562" t="s">
        <v>60</v>
      </c>
      <c r="J126" s="560"/>
      <c r="K126" s="581" t="s">
        <v>27</v>
      </c>
      <c r="L126" s="562"/>
      <c r="M126" s="562"/>
      <c r="N126" s="562"/>
      <c r="O126" s="562"/>
      <c r="P126" s="478"/>
    </row>
    <row r="127" spans="1:16" ht="38.25" hidden="1">
      <c r="A127" s="509"/>
      <c r="B127" s="541" t="s">
        <v>103</v>
      </c>
      <c r="C127" s="573" t="s">
        <v>866</v>
      </c>
      <c r="D127" s="587">
        <v>521219</v>
      </c>
      <c r="E127" s="554"/>
      <c r="F127" s="554"/>
      <c r="G127" s="554">
        <v>33000000</v>
      </c>
      <c r="H127" s="571">
        <v>60</v>
      </c>
      <c r="I127" s="571" t="s">
        <v>105</v>
      </c>
      <c r="J127" s="572"/>
      <c r="K127" s="582" t="s">
        <v>27</v>
      </c>
      <c r="L127" s="574">
        <v>41459</v>
      </c>
      <c r="M127" s="574">
        <v>41490</v>
      </c>
      <c r="N127" s="574">
        <v>41504</v>
      </c>
      <c r="O127" s="574">
        <v>41535</v>
      </c>
      <c r="P127" s="351"/>
    </row>
    <row r="128" spans="1:16" ht="38.25" hidden="1">
      <c r="A128" s="509"/>
      <c r="B128" s="542"/>
      <c r="C128" s="573" t="s">
        <v>867</v>
      </c>
      <c r="D128" s="587">
        <v>521219</v>
      </c>
      <c r="E128" s="554"/>
      <c r="F128" s="554"/>
      <c r="G128" s="554">
        <v>3300000</v>
      </c>
      <c r="H128" s="571">
        <v>6</v>
      </c>
      <c r="I128" s="571" t="s">
        <v>105</v>
      </c>
      <c r="J128" s="572"/>
      <c r="K128" s="582" t="s">
        <v>27</v>
      </c>
      <c r="L128" s="571"/>
      <c r="M128" s="571"/>
      <c r="N128" s="571"/>
      <c r="O128" s="571"/>
      <c r="P128" s="351"/>
    </row>
    <row r="129" spans="1:16" ht="15" customHeight="1">
      <c r="A129" s="688">
        <v>3</v>
      </c>
      <c r="B129" s="1095" t="s">
        <v>203</v>
      </c>
      <c r="C129" s="1096"/>
      <c r="D129" s="1096"/>
      <c r="E129" s="1096"/>
      <c r="F129" s="1096"/>
      <c r="G129" s="1096"/>
      <c r="H129" s="1096"/>
      <c r="I129" s="1096"/>
      <c r="J129" s="1096"/>
      <c r="K129" s="1096"/>
      <c r="L129" s="1096"/>
      <c r="M129" s="1096"/>
      <c r="N129" s="1096"/>
      <c r="O129" s="1096"/>
      <c r="P129" s="1097"/>
    </row>
    <row r="130" spans="1:16" ht="51">
      <c r="A130" s="509"/>
      <c r="B130" s="541" t="s">
        <v>196</v>
      </c>
      <c r="C130" s="540" t="s">
        <v>278</v>
      </c>
      <c r="D130" s="587">
        <v>525119</v>
      </c>
      <c r="E130" s="576"/>
      <c r="F130" s="554"/>
      <c r="G130" s="575">
        <v>1099200000</v>
      </c>
      <c r="H130" s="571">
        <v>1</v>
      </c>
      <c r="I130" s="571" t="s">
        <v>132</v>
      </c>
      <c r="J130" s="715">
        <f>G130</f>
        <v>1099200000</v>
      </c>
      <c r="K130" s="582" t="s">
        <v>76</v>
      </c>
      <c r="L130" s="574">
        <v>41217</v>
      </c>
      <c r="M130" s="574">
        <v>41274</v>
      </c>
      <c r="N130" s="574">
        <v>41278</v>
      </c>
      <c r="O130" s="574">
        <v>41639</v>
      </c>
      <c r="P130" s="351"/>
    </row>
    <row r="131" spans="1:16" ht="38.25" hidden="1">
      <c r="A131" s="509"/>
      <c r="B131" s="543" t="s">
        <v>279</v>
      </c>
      <c r="C131" s="546"/>
      <c r="D131" s="587"/>
      <c r="E131" s="554"/>
      <c r="F131" s="554"/>
      <c r="G131" s="554"/>
      <c r="H131" s="571"/>
      <c r="I131" s="571"/>
      <c r="J131" s="572"/>
      <c r="K131" s="582"/>
      <c r="L131" s="571"/>
      <c r="M131" s="571"/>
      <c r="N131" s="571"/>
      <c r="O131" s="571"/>
      <c r="P131" s="351"/>
    </row>
    <row r="132" spans="1:16" ht="25.5" hidden="1">
      <c r="A132" s="509"/>
      <c r="B132" s="541" t="s">
        <v>36</v>
      </c>
      <c r="C132" s="540" t="s">
        <v>280</v>
      </c>
      <c r="D132" s="587">
        <v>521211</v>
      </c>
      <c r="E132" s="554"/>
      <c r="F132" s="554"/>
      <c r="G132" s="554">
        <v>24600000</v>
      </c>
      <c r="H132" s="571">
        <v>1</v>
      </c>
      <c r="I132" s="571" t="s">
        <v>60</v>
      </c>
      <c r="J132" s="572"/>
      <c r="K132" s="582" t="s">
        <v>27</v>
      </c>
      <c r="L132" s="574">
        <v>41459</v>
      </c>
      <c r="M132" s="574">
        <v>41490</v>
      </c>
      <c r="N132" s="574">
        <v>41504</v>
      </c>
      <c r="O132" s="574">
        <v>41535</v>
      </c>
      <c r="P132" s="351"/>
    </row>
    <row r="133" spans="1:16" hidden="1">
      <c r="A133" s="509"/>
      <c r="B133" s="542"/>
      <c r="C133" s="546"/>
      <c r="D133" s="587"/>
      <c r="E133" s="554"/>
      <c r="F133" s="554"/>
      <c r="G133" s="554"/>
      <c r="H133" s="571"/>
      <c r="I133" s="571"/>
      <c r="J133" s="572"/>
      <c r="K133" s="582"/>
      <c r="L133" s="571"/>
      <c r="M133" s="571"/>
      <c r="N133" s="571"/>
      <c r="O133" s="571"/>
      <c r="P133" s="351"/>
    </row>
    <row r="134" spans="1:16" ht="25.5" hidden="1">
      <c r="A134" s="688"/>
      <c r="B134" s="697" t="s">
        <v>282</v>
      </c>
      <c r="C134" s="695"/>
      <c r="D134" s="700"/>
      <c r="E134" s="701"/>
      <c r="F134" s="701"/>
      <c r="G134" s="701"/>
      <c r="H134" s="695"/>
      <c r="I134" s="695"/>
      <c r="J134" s="702"/>
      <c r="K134" s="698"/>
      <c r="L134" s="695"/>
      <c r="M134" s="695"/>
      <c r="N134" s="695"/>
      <c r="O134" s="695"/>
      <c r="P134" s="696"/>
    </row>
    <row r="135" spans="1:16" ht="25.5" hidden="1">
      <c r="A135" s="509"/>
      <c r="B135" s="541" t="s">
        <v>36</v>
      </c>
      <c r="C135" s="540" t="s">
        <v>283</v>
      </c>
      <c r="D135" s="587">
        <v>521211</v>
      </c>
      <c r="E135" s="554"/>
      <c r="F135" s="554"/>
      <c r="G135" s="554">
        <f>H135*J135</f>
        <v>90000000</v>
      </c>
      <c r="H135" s="571">
        <v>9000</v>
      </c>
      <c r="I135" s="571" t="s">
        <v>109</v>
      </c>
      <c r="J135" s="710">
        <v>10000</v>
      </c>
      <c r="K135" s="582" t="s">
        <v>27</v>
      </c>
      <c r="L135" s="574">
        <v>41337</v>
      </c>
      <c r="M135" s="574">
        <v>41369</v>
      </c>
      <c r="N135" s="574">
        <v>41374</v>
      </c>
      <c r="O135" s="574">
        <v>41402</v>
      </c>
      <c r="P135" s="351"/>
    </row>
    <row r="136" spans="1:16" ht="25.5" hidden="1">
      <c r="A136" s="509"/>
      <c r="B136" s="543" t="s">
        <v>284</v>
      </c>
      <c r="C136" s="546"/>
      <c r="D136" s="587"/>
      <c r="E136" s="554"/>
      <c r="F136" s="554"/>
      <c r="G136" s="554"/>
      <c r="H136" s="571"/>
      <c r="I136" s="571"/>
      <c r="J136" s="572"/>
      <c r="K136" s="582"/>
      <c r="L136" s="571"/>
      <c r="M136" s="571"/>
      <c r="N136" s="571"/>
      <c r="O136" s="571"/>
      <c r="P136" s="351"/>
    </row>
    <row r="137" spans="1:16" ht="25.5" hidden="1">
      <c r="A137" s="508"/>
      <c r="B137" s="541" t="s">
        <v>36</v>
      </c>
      <c r="C137" s="540" t="s">
        <v>280</v>
      </c>
      <c r="D137" s="568">
        <v>521211</v>
      </c>
      <c r="E137" s="565"/>
      <c r="F137" s="565"/>
      <c r="G137" s="565">
        <v>6350000</v>
      </c>
      <c r="H137" s="562">
        <v>1</v>
      </c>
      <c r="I137" s="562" t="s">
        <v>60</v>
      </c>
      <c r="J137" s="560"/>
      <c r="K137" s="581" t="s">
        <v>27</v>
      </c>
      <c r="L137" s="562"/>
      <c r="M137" s="562"/>
      <c r="N137" s="562"/>
      <c r="O137" s="562"/>
      <c r="P137" s="478"/>
    </row>
    <row r="138" spans="1:16" ht="51" hidden="1">
      <c r="A138" s="508"/>
      <c r="B138" s="543" t="s">
        <v>288</v>
      </c>
      <c r="C138" s="546"/>
      <c r="D138" s="568"/>
      <c r="E138" s="565"/>
      <c r="F138" s="565"/>
      <c r="G138" s="565"/>
      <c r="H138" s="562"/>
      <c r="I138" s="562"/>
      <c r="J138" s="560"/>
      <c r="K138" s="581"/>
      <c r="L138" s="562"/>
      <c r="M138" s="562"/>
      <c r="N138" s="562"/>
      <c r="O138" s="562"/>
      <c r="P138" s="478"/>
    </row>
    <row r="139" spans="1:16" ht="25.5" hidden="1">
      <c r="A139" s="508"/>
      <c r="B139" s="541" t="s">
        <v>36</v>
      </c>
      <c r="C139" s="540" t="s">
        <v>280</v>
      </c>
      <c r="D139" s="568">
        <v>521219</v>
      </c>
      <c r="E139" s="565"/>
      <c r="F139" s="565"/>
      <c r="G139" s="565">
        <v>6350000</v>
      </c>
      <c r="H139" s="562">
        <v>1</v>
      </c>
      <c r="I139" s="562" t="s">
        <v>60</v>
      </c>
      <c r="J139" s="560"/>
      <c r="K139" s="581" t="s">
        <v>27</v>
      </c>
      <c r="L139" s="562"/>
      <c r="M139" s="562"/>
      <c r="N139" s="562"/>
      <c r="O139" s="562"/>
      <c r="P139" s="478"/>
    </row>
    <row r="140" spans="1:16" ht="25.5" hidden="1">
      <c r="A140" s="509"/>
      <c r="B140" s="541" t="s">
        <v>103</v>
      </c>
      <c r="C140" s="540" t="s">
        <v>289</v>
      </c>
      <c r="D140" s="587">
        <v>521219</v>
      </c>
      <c r="E140" s="554"/>
      <c r="F140" s="554"/>
      <c r="G140" s="554">
        <v>15082000</v>
      </c>
      <c r="H140" s="571">
        <v>1</v>
      </c>
      <c r="I140" s="571" t="s">
        <v>60</v>
      </c>
      <c r="J140" s="572"/>
      <c r="K140" s="582" t="s">
        <v>27</v>
      </c>
      <c r="L140" s="574">
        <v>41319</v>
      </c>
      <c r="M140" s="574">
        <v>41325</v>
      </c>
      <c r="N140" s="574">
        <v>41368</v>
      </c>
      <c r="O140" s="574">
        <v>41029</v>
      </c>
      <c r="P140" s="351"/>
    </row>
    <row r="141" spans="1:16" ht="38.25" hidden="1">
      <c r="A141" s="509"/>
      <c r="B141" s="543" t="s">
        <v>290</v>
      </c>
      <c r="C141" s="546"/>
      <c r="D141" s="587"/>
      <c r="E141" s="554"/>
      <c r="F141" s="554"/>
      <c r="G141" s="554"/>
      <c r="H141" s="571"/>
      <c r="I141" s="571"/>
      <c r="J141" s="572"/>
      <c r="K141" s="582"/>
      <c r="L141" s="571"/>
      <c r="M141" s="571"/>
      <c r="N141" s="571"/>
      <c r="O141" s="571"/>
      <c r="P141" s="351"/>
    </row>
    <row r="142" spans="1:16" ht="25.5" hidden="1">
      <c r="A142" s="508"/>
      <c r="B142" s="541" t="s">
        <v>36</v>
      </c>
      <c r="C142" s="540" t="s">
        <v>280</v>
      </c>
      <c r="D142" s="568">
        <v>5212111</v>
      </c>
      <c r="E142" s="565"/>
      <c r="F142" s="565"/>
      <c r="G142" s="565">
        <v>6350000</v>
      </c>
      <c r="H142" s="562">
        <v>1</v>
      </c>
      <c r="I142" s="562" t="s">
        <v>60</v>
      </c>
      <c r="J142" s="560"/>
      <c r="K142" s="581" t="s">
        <v>27</v>
      </c>
      <c r="L142" s="562"/>
      <c r="M142" s="562"/>
      <c r="N142" s="562"/>
      <c r="O142" s="562"/>
      <c r="P142" s="478"/>
    </row>
    <row r="143" spans="1:16" ht="38.25" hidden="1">
      <c r="A143" s="508"/>
      <c r="B143" s="543" t="s">
        <v>292</v>
      </c>
      <c r="C143" s="546"/>
      <c r="D143" s="568"/>
      <c r="E143" s="565"/>
      <c r="F143" s="565"/>
      <c r="G143" s="565"/>
      <c r="H143" s="562"/>
      <c r="I143" s="562"/>
      <c r="J143" s="560"/>
      <c r="K143" s="581"/>
      <c r="L143" s="562"/>
      <c r="M143" s="562"/>
      <c r="N143" s="562"/>
      <c r="O143" s="562"/>
      <c r="P143" s="478"/>
    </row>
    <row r="144" spans="1:16" ht="25.5" hidden="1">
      <c r="A144" s="508"/>
      <c r="B144" s="541" t="s">
        <v>36</v>
      </c>
      <c r="C144" s="540" t="s">
        <v>280</v>
      </c>
      <c r="D144" s="568">
        <v>521211</v>
      </c>
      <c r="E144" s="565"/>
      <c r="F144" s="565"/>
      <c r="G144" s="565">
        <v>6350000</v>
      </c>
      <c r="H144" s="562">
        <v>1</v>
      </c>
      <c r="I144" s="562" t="s">
        <v>60</v>
      </c>
      <c r="J144" s="560"/>
      <c r="K144" s="581" t="s">
        <v>27</v>
      </c>
      <c r="L144" s="562"/>
      <c r="M144" s="562"/>
      <c r="N144" s="562"/>
      <c r="O144" s="562"/>
      <c r="P144" s="478"/>
    </row>
    <row r="145" spans="1:16" ht="15" customHeight="1">
      <c r="A145" s="1110">
        <v>4</v>
      </c>
      <c r="B145" s="1107" t="s">
        <v>297</v>
      </c>
      <c r="C145" s="1108"/>
      <c r="D145" s="1108"/>
      <c r="E145" s="1108"/>
      <c r="F145" s="1108"/>
      <c r="G145" s="1108"/>
      <c r="H145" s="1108"/>
      <c r="I145" s="1108"/>
      <c r="J145" s="1108"/>
      <c r="K145" s="1108"/>
      <c r="L145" s="1108"/>
      <c r="M145" s="1108"/>
      <c r="N145" s="1108"/>
      <c r="O145" s="1108"/>
      <c r="P145" s="1109"/>
    </row>
    <row r="146" spans="1:16" ht="15" customHeight="1">
      <c r="A146" s="1111"/>
      <c r="B146" s="1095" t="s">
        <v>203</v>
      </c>
      <c r="C146" s="1096"/>
      <c r="D146" s="1096"/>
      <c r="E146" s="1096"/>
      <c r="F146" s="1096"/>
      <c r="G146" s="1096"/>
      <c r="H146" s="1096"/>
      <c r="I146" s="1096"/>
      <c r="J146" s="1096"/>
      <c r="K146" s="1096"/>
      <c r="L146" s="1096"/>
      <c r="M146" s="1096"/>
      <c r="N146" s="1096"/>
      <c r="O146" s="1096"/>
      <c r="P146" s="1097"/>
    </row>
    <row r="147" spans="1:16" ht="25.5">
      <c r="A147" s="509"/>
      <c r="B147" s="541" t="s">
        <v>205</v>
      </c>
      <c r="C147" s="540" t="s">
        <v>298</v>
      </c>
      <c r="D147" s="587">
        <v>525112</v>
      </c>
      <c r="E147" s="554"/>
      <c r="F147" s="554"/>
      <c r="G147" s="575">
        <v>777300000</v>
      </c>
      <c r="H147" s="571">
        <v>1</v>
      </c>
      <c r="I147" s="571" t="s">
        <v>132</v>
      </c>
      <c r="J147" s="715">
        <f>G147</f>
        <v>777300000</v>
      </c>
      <c r="K147" s="582" t="s">
        <v>76</v>
      </c>
      <c r="L147" s="574">
        <v>41316</v>
      </c>
      <c r="M147" s="574">
        <v>41333</v>
      </c>
      <c r="N147" s="574">
        <v>41337</v>
      </c>
      <c r="O147" s="574">
        <v>41608</v>
      </c>
      <c r="P147" s="351"/>
    </row>
    <row r="148" spans="1:16" ht="63.75" hidden="1">
      <c r="A148" s="508"/>
      <c r="B148" s="541" t="s">
        <v>208</v>
      </c>
      <c r="C148" s="540" t="s">
        <v>299</v>
      </c>
      <c r="D148" s="568">
        <v>525113</v>
      </c>
      <c r="E148" s="565"/>
      <c r="F148" s="565"/>
      <c r="G148" s="565">
        <v>10000000</v>
      </c>
      <c r="H148" s="562">
        <v>1</v>
      </c>
      <c r="I148" s="562" t="s">
        <v>132</v>
      </c>
      <c r="J148" s="715">
        <f t="shared" ref="J148:J149" si="1">G148</f>
        <v>10000000</v>
      </c>
      <c r="K148" s="581" t="s">
        <v>76</v>
      </c>
      <c r="L148" s="562"/>
      <c r="M148" s="562"/>
      <c r="N148" s="562"/>
      <c r="O148" s="562"/>
      <c r="P148" s="478"/>
    </row>
    <row r="149" spans="1:16" ht="51">
      <c r="A149" s="509"/>
      <c r="B149" s="541" t="s">
        <v>196</v>
      </c>
      <c r="C149" s="540" t="s">
        <v>301</v>
      </c>
      <c r="D149" s="587">
        <v>525119</v>
      </c>
      <c r="E149" s="554"/>
      <c r="F149" s="554"/>
      <c r="G149" s="575">
        <v>793755000</v>
      </c>
      <c r="H149" s="571">
        <v>1</v>
      </c>
      <c r="I149" s="571" t="s">
        <v>132</v>
      </c>
      <c r="J149" s="715">
        <f t="shared" si="1"/>
        <v>793755000</v>
      </c>
      <c r="K149" s="582" t="s">
        <v>76</v>
      </c>
      <c r="L149" s="574">
        <v>41316</v>
      </c>
      <c r="M149" s="574">
        <v>41333</v>
      </c>
      <c r="N149" s="574">
        <v>41337</v>
      </c>
      <c r="O149" s="574">
        <v>41608</v>
      </c>
      <c r="P149" s="351"/>
    </row>
    <row r="150" spans="1:16" ht="38.25" hidden="1">
      <c r="A150" s="509"/>
      <c r="B150" s="543" t="s">
        <v>302</v>
      </c>
      <c r="C150" s="546"/>
      <c r="D150" s="587"/>
      <c r="E150" s="554"/>
      <c r="F150" s="554"/>
      <c r="G150" s="554"/>
      <c r="H150" s="571"/>
      <c r="I150" s="571"/>
      <c r="J150" s="572"/>
      <c r="K150" s="582"/>
      <c r="L150" s="571"/>
      <c r="M150" s="571"/>
      <c r="N150" s="571"/>
      <c r="O150" s="571"/>
      <c r="P150" s="351"/>
    </row>
    <row r="151" spans="1:16" hidden="1">
      <c r="A151" s="509"/>
      <c r="B151" s="541" t="s">
        <v>36</v>
      </c>
      <c r="C151" s="540" t="s">
        <v>303</v>
      </c>
      <c r="D151" s="587">
        <v>521211</v>
      </c>
      <c r="E151" s="554"/>
      <c r="F151" s="554"/>
      <c r="G151" s="554">
        <v>75537000</v>
      </c>
      <c r="H151" s="571">
        <v>1</v>
      </c>
      <c r="I151" s="571" t="s">
        <v>60</v>
      </c>
      <c r="J151" s="715">
        <f>G151</f>
        <v>75537000</v>
      </c>
      <c r="K151" s="582" t="s">
        <v>76</v>
      </c>
      <c r="L151" s="574">
        <v>41316</v>
      </c>
      <c r="M151" s="574">
        <v>41333</v>
      </c>
      <c r="N151" s="574">
        <v>41337</v>
      </c>
      <c r="O151" s="574">
        <v>41608</v>
      </c>
      <c r="P151" s="351"/>
    </row>
    <row r="152" spans="1:16" ht="38.25" hidden="1">
      <c r="A152" s="688"/>
      <c r="B152" s="705" t="s">
        <v>306</v>
      </c>
      <c r="C152" s="695"/>
      <c r="D152" s="700"/>
      <c r="E152" s="701"/>
      <c r="F152" s="701"/>
      <c r="G152" s="701"/>
      <c r="H152" s="695"/>
      <c r="I152" s="695"/>
      <c r="J152" s="702"/>
      <c r="K152" s="698"/>
      <c r="L152" s="695"/>
      <c r="M152" s="695"/>
      <c r="N152" s="695"/>
      <c r="O152" s="695"/>
      <c r="P152" s="696"/>
    </row>
    <row r="153" spans="1:16" ht="25.5" hidden="1">
      <c r="A153" s="509"/>
      <c r="B153" s="543" t="s">
        <v>307</v>
      </c>
      <c r="C153" s="546"/>
      <c r="D153" s="587"/>
      <c r="E153" s="554"/>
      <c r="F153" s="554"/>
      <c r="G153" s="554"/>
      <c r="H153" s="571"/>
      <c r="I153" s="571"/>
      <c r="J153" s="572"/>
      <c r="K153" s="582"/>
      <c r="L153" s="571"/>
      <c r="M153" s="571"/>
      <c r="N153" s="571"/>
      <c r="O153" s="571"/>
      <c r="P153" s="351"/>
    </row>
    <row r="154" spans="1:16" ht="25.5" hidden="1">
      <c r="A154" s="508"/>
      <c r="B154" s="541" t="s">
        <v>36</v>
      </c>
      <c r="C154" s="540" t="s">
        <v>308</v>
      </c>
      <c r="D154" s="568">
        <v>521211</v>
      </c>
      <c r="E154" s="565"/>
      <c r="F154" s="565"/>
      <c r="G154" s="565">
        <v>6300000</v>
      </c>
      <c r="H154" s="562">
        <v>1</v>
      </c>
      <c r="I154" s="562" t="s">
        <v>60</v>
      </c>
      <c r="J154" s="560"/>
      <c r="K154" s="581" t="s">
        <v>27</v>
      </c>
      <c r="L154" s="562"/>
      <c r="M154" s="562"/>
      <c r="N154" s="562"/>
      <c r="O154" s="562"/>
      <c r="P154" s="478"/>
    </row>
    <row r="155" spans="1:16" ht="25.5" hidden="1">
      <c r="A155" s="508"/>
      <c r="B155" s="543" t="s">
        <v>310</v>
      </c>
      <c r="C155" s="546"/>
      <c r="D155" s="568"/>
      <c r="E155" s="565"/>
      <c r="F155" s="565"/>
      <c r="G155" s="565"/>
      <c r="H155" s="562"/>
      <c r="I155" s="562"/>
      <c r="J155" s="560"/>
      <c r="K155" s="581"/>
      <c r="L155" s="562"/>
      <c r="M155" s="562"/>
      <c r="N155" s="562"/>
      <c r="O155" s="562"/>
      <c r="P155" s="478"/>
    </row>
    <row r="156" spans="1:16" ht="25.5" hidden="1">
      <c r="A156" s="508"/>
      <c r="B156" s="541" t="s">
        <v>36</v>
      </c>
      <c r="C156" s="540" t="s">
        <v>308</v>
      </c>
      <c r="D156" s="568">
        <v>521211</v>
      </c>
      <c r="E156" s="565"/>
      <c r="F156" s="565"/>
      <c r="G156" s="565">
        <v>1920000</v>
      </c>
      <c r="H156" s="562">
        <v>1</v>
      </c>
      <c r="I156" s="562" t="s">
        <v>60</v>
      </c>
      <c r="J156" s="560"/>
      <c r="K156" s="581" t="s">
        <v>27</v>
      </c>
      <c r="L156" s="562"/>
      <c r="M156" s="562"/>
      <c r="N156" s="562"/>
      <c r="O156" s="562"/>
      <c r="P156" s="478"/>
    </row>
    <row r="157" spans="1:16" hidden="1">
      <c r="A157" s="508"/>
      <c r="B157" s="543" t="s">
        <v>313</v>
      </c>
      <c r="C157" s="546"/>
      <c r="D157" s="568"/>
      <c r="E157" s="565"/>
      <c r="F157" s="565"/>
      <c r="G157" s="565"/>
      <c r="H157" s="562"/>
      <c r="I157" s="562"/>
      <c r="J157" s="560"/>
      <c r="K157" s="581"/>
      <c r="L157" s="562"/>
      <c r="M157" s="562"/>
      <c r="N157" s="562"/>
      <c r="O157" s="562"/>
      <c r="P157" s="478"/>
    </row>
    <row r="158" spans="1:16" ht="25.5" hidden="1">
      <c r="A158" s="508"/>
      <c r="B158" s="541" t="s">
        <v>36</v>
      </c>
      <c r="C158" s="540" t="s">
        <v>308</v>
      </c>
      <c r="D158" s="568">
        <v>5212111</v>
      </c>
      <c r="E158" s="565"/>
      <c r="F158" s="565"/>
      <c r="G158" s="565">
        <v>1720000</v>
      </c>
      <c r="H158" s="562">
        <v>2</v>
      </c>
      <c r="I158" s="562" t="s">
        <v>60</v>
      </c>
      <c r="J158" s="560"/>
      <c r="K158" s="581" t="s">
        <v>27</v>
      </c>
      <c r="L158" s="562"/>
      <c r="M158" s="562"/>
      <c r="N158" s="562"/>
      <c r="O158" s="562"/>
      <c r="P158" s="478"/>
    </row>
    <row r="159" spans="1:16" hidden="1">
      <c r="A159" s="688"/>
      <c r="B159" s="697" t="s">
        <v>314</v>
      </c>
      <c r="C159" s="695"/>
      <c r="D159" s="700"/>
      <c r="E159" s="701"/>
      <c r="F159" s="701"/>
      <c r="G159" s="701"/>
      <c r="H159" s="695"/>
      <c r="I159" s="695"/>
      <c r="J159" s="702"/>
      <c r="K159" s="698"/>
      <c r="L159" s="695"/>
      <c r="M159" s="695"/>
      <c r="N159" s="695"/>
      <c r="O159" s="695"/>
      <c r="P159" s="696"/>
    </row>
    <row r="160" spans="1:16" hidden="1">
      <c r="A160" s="509"/>
      <c r="B160" s="541" t="s">
        <v>36</v>
      </c>
      <c r="C160" s="540" t="s">
        <v>315</v>
      </c>
      <c r="D160" s="587">
        <v>521211</v>
      </c>
      <c r="E160" s="554"/>
      <c r="F160" s="554"/>
      <c r="G160" s="554">
        <v>125000000</v>
      </c>
      <c r="H160" s="571">
        <v>1</v>
      </c>
      <c r="I160" s="571" t="s">
        <v>29</v>
      </c>
      <c r="J160" s="715">
        <f>G160</f>
        <v>125000000</v>
      </c>
      <c r="K160" s="582" t="s">
        <v>27</v>
      </c>
      <c r="L160" s="574">
        <v>41316</v>
      </c>
      <c r="M160" s="574">
        <v>41333</v>
      </c>
      <c r="N160" s="574">
        <v>41337</v>
      </c>
      <c r="O160" s="574">
        <v>41608</v>
      </c>
      <c r="P160" s="351"/>
    </row>
    <row r="161" spans="1:16" ht="38.25" hidden="1">
      <c r="A161" s="688"/>
      <c r="B161" s="705" t="s">
        <v>317</v>
      </c>
      <c r="C161" s="695"/>
      <c r="D161" s="700"/>
      <c r="E161" s="701"/>
      <c r="F161" s="701"/>
      <c r="G161" s="701"/>
      <c r="H161" s="695"/>
      <c r="I161" s="695"/>
      <c r="J161" s="702"/>
      <c r="K161" s="698"/>
      <c r="L161" s="695"/>
      <c r="M161" s="695"/>
      <c r="N161" s="695"/>
      <c r="O161" s="695"/>
      <c r="P161" s="696"/>
    </row>
    <row r="162" spans="1:16" ht="51" hidden="1">
      <c r="A162" s="688"/>
      <c r="B162" s="697" t="s">
        <v>318</v>
      </c>
      <c r="C162" s="695"/>
      <c r="D162" s="700"/>
      <c r="E162" s="701"/>
      <c r="F162" s="701"/>
      <c r="G162" s="701"/>
      <c r="H162" s="695"/>
      <c r="I162" s="695"/>
      <c r="J162" s="702"/>
      <c r="K162" s="698"/>
      <c r="L162" s="695"/>
      <c r="M162" s="695"/>
      <c r="N162" s="695"/>
      <c r="O162" s="695"/>
      <c r="P162" s="696"/>
    </row>
    <row r="163" spans="1:16" ht="25.5" hidden="1">
      <c r="A163" s="509"/>
      <c r="B163" s="541" t="s">
        <v>36</v>
      </c>
      <c r="C163" s="540" t="s">
        <v>319</v>
      </c>
      <c r="D163" s="587">
        <v>521211</v>
      </c>
      <c r="E163" s="554"/>
      <c r="F163" s="554"/>
      <c r="G163" s="554">
        <v>151420000</v>
      </c>
      <c r="H163" s="571">
        <v>1</v>
      </c>
      <c r="I163" s="571" t="s">
        <v>29</v>
      </c>
      <c r="J163" s="715">
        <f>G163</f>
        <v>151420000</v>
      </c>
      <c r="K163" s="582" t="s">
        <v>27</v>
      </c>
      <c r="L163" s="574">
        <v>41316</v>
      </c>
      <c r="M163" s="574">
        <v>41333</v>
      </c>
      <c r="N163" s="574">
        <v>41337</v>
      </c>
      <c r="O163" s="574">
        <v>41608</v>
      </c>
      <c r="P163" s="351"/>
    </row>
    <row r="164" spans="1:16" ht="38.25" hidden="1">
      <c r="A164" s="509"/>
      <c r="B164" s="547" t="s">
        <v>321</v>
      </c>
      <c r="C164" s="546"/>
      <c r="D164" s="587"/>
      <c r="E164" s="554"/>
      <c r="F164" s="554"/>
      <c r="G164" s="554"/>
      <c r="H164" s="571"/>
      <c r="I164" s="571"/>
      <c r="J164" s="572"/>
      <c r="K164" s="582"/>
      <c r="L164" s="571"/>
      <c r="M164" s="571"/>
      <c r="N164" s="571"/>
      <c r="O164" s="571"/>
      <c r="P164" s="351"/>
    </row>
    <row r="165" spans="1:16" ht="51" hidden="1">
      <c r="A165" s="509"/>
      <c r="B165" s="543" t="s">
        <v>322</v>
      </c>
      <c r="C165" s="546"/>
      <c r="D165" s="587"/>
      <c r="E165" s="554"/>
      <c r="F165" s="554"/>
      <c r="G165" s="554"/>
      <c r="H165" s="571"/>
      <c r="I165" s="571"/>
      <c r="J165" s="572"/>
      <c r="K165" s="582"/>
      <c r="L165" s="571"/>
      <c r="M165" s="571"/>
      <c r="N165" s="571"/>
      <c r="O165" s="571"/>
      <c r="P165" s="351"/>
    </row>
    <row r="166" spans="1:16" ht="25.5" hidden="1">
      <c r="A166" s="509"/>
      <c r="B166" s="541" t="s">
        <v>36</v>
      </c>
      <c r="C166" s="540" t="s">
        <v>323</v>
      </c>
      <c r="D166" s="587">
        <v>521211</v>
      </c>
      <c r="E166" s="554"/>
      <c r="F166" s="554"/>
      <c r="G166" s="554">
        <v>12000000</v>
      </c>
      <c r="H166" s="571">
        <v>1</v>
      </c>
      <c r="I166" s="571" t="s">
        <v>29</v>
      </c>
      <c r="J166" s="572"/>
      <c r="K166" s="582" t="s">
        <v>27</v>
      </c>
      <c r="L166" s="571"/>
      <c r="M166" s="571"/>
      <c r="N166" s="571"/>
      <c r="O166" s="571"/>
      <c r="P166" s="351"/>
    </row>
    <row r="167" spans="1:16" ht="25.5" hidden="1">
      <c r="A167" s="509"/>
      <c r="B167" s="541" t="s">
        <v>89</v>
      </c>
      <c r="C167" s="540" t="s">
        <v>324</v>
      </c>
      <c r="D167" s="587">
        <v>524119</v>
      </c>
      <c r="E167" s="554"/>
      <c r="F167" s="554"/>
      <c r="G167" s="554">
        <v>10000000</v>
      </c>
      <c r="H167" s="571">
        <v>1</v>
      </c>
      <c r="I167" s="571" t="s">
        <v>132</v>
      </c>
      <c r="J167" s="572"/>
      <c r="K167" s="582" t="s">
        <v>27</v>
      </c>
      <c r="L167" s="571"/>
      <c r="M167" s="571"/>
      <c r="N167" s="571"/>
      <c r="O167" s="571"/>
      <c r="P167" s="351"/>
    </row>
    <row r="168" spans="1:16" ht="25.5" hidden="1">
      <c r="A168" s="509"/>
      <c r="B168" s="543" t="s">
        <v>325</v>
      </c>
      <c r="C168" s="546"/>
      <c r="D168" s="587"/>
      <c r="E168" s="554"/>
      <c r="F168" s="554"/>
      <c r="G168" s="554"/>
      <c r="H168" s="571"/>
      <c r="I168" s="571"/>
      <c r="J168" s="572"/>
      <c r="K168" s="582"/>
      <c r="L168" s="571"/>
      <c r="M168" s="571"/>
      <c r="N168" s="571"/>
      <c r="O168" s="571"/>
      <c r="P168" s="351"/>
    </row>
    <row r="169" spans="1:16" hidden="1">
      <c r="A169" s="509"/>
      <c r="B169" s="541" t="s">
        <v>36</v>
      </c>
      <c r="C169" s="540" t="s">
        <v>326</v>
      </c>
      <c r="D169" s="587">
        <v>521211</v>
      </c>
      <c r="E169" s="554"/>
      <c r="F169" s="554"/>
      <c r="G169" s="554">
        <v>12000000</v>
      </c>
      <c r="H169" s="571">
        <v>1</v>
      </c>
      <c r="I169" s="571" t="s">
        <v>29</v>
      </c>
      <c r="J169" s="572"/>
      <c r="K169" s="582" t="s">
        <v>27</v>
      </c>
      <c r="L169" s="571"/>
      <c r="M169" s="571"/>
      <c r="N169" s="571"/>
      <c r="O169" s="571"/>
      <c r="P169" s="351"/>
    </row>
    <row r="170" spans="1:16" ht="25.5" hidden="1">
      <c r="A170" s="509"/>
      <c r="B170" s="543" t="s">
        <v>328</v>
      </c>
      <c r="C170" s="546"/>
      <c r="D170" s="587"/>
      <c r="E170" s="554"/>
      <c r="F170" s="554"/>
      <c r="G170" s="554"/>
      <c r="H170" s="571"/>
      <c r="I170" s="571"/>
      <c r="J170" s="572"/>
      <c r="K170" s="582"/>
      <c r="L170" s="571"/>
      <c r="M170" s="571"/>
      <c r="N170" s="571"/>
      <c r="O170" s="571"/>
      <c r="P170" s="351"/>
    </row>
    <row r="171" spans="1:16" ht="25.5" hidden="1">
      <c r="A171" s="509"/>
      <c r="B171" s="541" t="s">
        <v>36</v>
      </c>
      <c r="C171" s="540" t="s">
        <v>794</v>
      </c>
      <c r="D171" s="587">
        <v>521211</v>
      </c>
      <c r="E171" s="554"/>
      <c r="F171" s="554"/>
      <c r="G171" s="554">
        <v>21500000</v>
      </c>
      <c r="H171" s="571">
        <v>1</v>
      </c>
      <c r="I171" s="571" t="s">
        <v>29</v>
      </c>
      <c r="J171" s="572"/>
      <c r="K171" s="582" t="s">
        <v>27</v>
      </c>
      <c r="L171" s="571"/>
      <c r="M171" s="571"/>
      <c r="N171" s="571"/>
      <c r="O171" s="571"/>
      <c r="P171" s="351"/>
    </row>
    <row r="172" spans="1:16" ht="38.25" hidden="1">
      <c r="A172" s="508"/>
      <c r="B172" s="543" t="s">
        <v>333</v>
      </c>
      <c r="C172" s="546"/>
      <c r="D172" s="568"/>
      <c r="E172" s="565"/>
      <c r="F172" s="565"/>
      <c r="G172" s="565"/>
      <c r="H172" s="562"/>
      <c r="I172" s="562"/>
      <c r="J172" s="560"/>
      <c r="K172" s="581"/>
      <c r="L172" s="562"/>
      <c r="M172" s="562"/>
      <c r="N172" s="562"/>
      <c r="O172" s="562"/>
      <c r="P172" s="478"/>
    </row>
    <row r="173" spans="1:16" ht="25.5" hidden="1">
      <c r="A173" s="508"/>
      <c r="B173" s="541" t="s">
        <v>36</v>
      </c>
      <c r="C173" s="540" t="s">
        <v>334</v>
      </c>
      <c r="D173" s="568">
        <v>521211</v>
      </c>
      <c r="E173" s="565"/>
      <c r="F173" s="565"/>
      <c r="G173" s="565">
        <v>2000000</v>
      </c>
      <c r="H173" s="562">
        <v>1</v>
      </c>
      <c r="I173" s="562" t="s">
        <v>335</v>
      </c>
      <c r="J173" s="560"/>
      <c r="K173" s="581" t="s">
        <v>27</v>
      </c>
      <c r="L173" s="562"/>
      <c r="M173" s="562"/>
      <c r="N173" s="562"/>
      <c r="O173" s="562"/>
      <c r="P173" s="478"/>
    </row>
    <row r="174" spans="1:16" hidden="1">
      <c r="A174" s="510"/>
      <c r="B174" s="541" t="s">
        <v>52</v>
      </c>
      <c r="C174" s="546"/>
      <c r="D174" s="591"/>
      <c r="E174" s="576"/>
      <c r="F174" s="576"/>
      <c r="G174" s="576"/>
      <c r="H174" s="546"/>
      <c r="I174" s="546"/>
      <c r="J174" s="542"/>
      <c r="K174" s="583"/>
      <c r="L174" s="546"/>
      <c r="M174" s="546"/>
      <c r="N174" s="546"/>
      <c r="O174" s="546"/>
      <c r="P174" s="494"/>
    </row>
    <row r="175" spans="1:16" ht="25.5" hidden="1">
      <c r="A175" s="509"/>
      <c r="B175" s="543" t="s">
        <v>338</v>
      </c>
      <c r="C175" s="546"/>
      <c r="D175" s="587"/>
      <c r="E175" s="554"/>
      <c r="F175" s="554"/>
      <c r="G175" s="554"/>
      <c r="H175" s="571"/>
      <c r="I175" s="571"/>
      <c r="J175" s="572"/>
      <c r="K175" s="582"/>
      <c r="L175" s="571"/>
      <c r="M175" s="571"/>
      <c r="N175" s="571"/>
      <c r="O175" s="571"/>
      <c r="P175" s="351"/>
    </row>
    <row r="176" spans="1:16" ht="25.5" hidden="1">
      <c r="A176" s="509"/>
      <c r="B176" s="541" t="s">
        <v>36</v>
      </c>
      <c r="C176" s="540" t="s">
        <v>339</v>
      </c>
      <c r="D176" s="587">
        <v>521211</v>
      </c>
      <c r="E176" s="554"/>
      <c r="F176" s="554"/>
      <c r="G176" s="554">
        <v>15200000</v>
      </c>
      <c r="H176" s="571">
        <v>1</v>
      </c>
      <c r="I176" s="571" t="s">
        <v>29</v>
      </c>
      <c r="J176" s="572"/>
      <c r="K176" s="582" t="s">
        <v>27</v>
      </c>
      <c r="L176" s="571"/>
      <c r="M176" s="571"/>
      <c r="N176" s="571"/>
      <c r="O176" s="571"/>
      <c r="P176" s="351"/>
    </row>
    <row r="177" spans="1:16" ht="25.5" hidden="1">
      <c r="A177" s="509"/>
      <c r="B177" s="543" t="s">
        <v>341</v>
      </c>
      <c r="C177" s="546"/>
      <c r="D177" s="587"/>
      <c r="E177" s="554"/>
      <c r="F177" s="554"/>
      <c r="G177" s="554"/>
      <c r="H177" s="571"/>
      <c r="I177" s="571"/>
      <c r="J177" s="572"/>
      <c r="K177" s="582"/>
      <c r="L177" s="571"/>
      <c r="M177" s="571"/>
      <c r="N177" s="571"/>
      <c r="O177" s="571"/>
      <c r="P177" s="351"/>
    </row>
    <row r="178" spans="1:16" ht="38.25" hidden="1">
      <c r="A178" s="509"/>
      <c r="B178" s="541" t="s">
        <v>36</v>
      </c>
      <c r="C178" s="540" t="s">
        <v>342</v>
      </c>
      <c r="D178" s="587">
        <v>521211</v>
      </c>
      <c r="E178" s="554"/>
      <c r="F178" s="554"/>
      <c r="G178" s="554">
        <v>20250000</v>
      </c>
      <c r="H178" s="571">
        <v>1</v>
      </c>
      <c r="I178" s="571" t="s">
        <v>29</v>
      </c>
      <c r="J178" s="572"/>
      <c r="K178" s="582" t="s">
        <v>27</v>
      </c>
      <c r="L178" s="571"/>
      <c r="M178" s="571"/>
      <c r="N178" s="571"/>
      <c r="O178" s="571"/>
      <c r="P178" s="351"/>
    </row>
    <row r="179" spans="1:16" s="687" customFormat="1">
      <c r="A179" s="1110">
        <v>5</v>
      </c>
      <c r="B179" s="1092" t="s">
        <v>345</v>
      </c>
      <c r="C179" s="1093"/>
      <c r="D179" s="1093"/>
      <c r="E179" s="1093"/>
      <c r="F179" s="1093"/>
      <c r="G179" s="1093"/>
      <c r="H179" s="1093"/>
      <c r="I179" s="1093"/>
      <c r="J179" s="1093"/>
      <c r="K179" s="1093"/>
      <c r="L179" s="1093"/>
      <c r="M179" s="1093"/>
      <c r="N179" s="1093"/>
      <c r="O179" s="1093"/>
      <c r="P179" s="1094"/>
    </row>
    <row r="180" spans="1:16" s="687" customFormat="1" ht="15" customHeight="1">
      <c r="A180" s="1112"/>
      <c r="B180" s="1098" t="s">
        <v>347</v>
      </c>
      <c r="C180" s="1099"/>
      <c r="D180" s="1099"/>
      <c r="E180" s="1099"/>
      <c r="F180" s="1099"/>
      <c r="G180" s="1099"/>
      <c r="H180" s="1099"/>
      <c r="I180" s="1099"/>
      <c r="J180" s="1099"/>
      <c r="K180" s="1099"/>
      <c r="L180" s="1099"/>
      <c r="M180" s="1099"/>
      <c r="N180" s="1099"/>
      <c r="O180" s="1099"/>
      <c r="P180" s="1100"/>
    </row>
    <row r="181" spans="1:16" s="687" customFormat="1" ht="15" customHeight="1">
      <c r="A181" s="1111"/>
      <c r="B181" s="1095" t="s">
        <v>348</v>
      </c>
      <c r="C181" s="1096"/>
      <c r="D181" s="1096"/>
      <c r="E181" s="1096"/>
      <c r="F181" s="1096"/>
      <c r="G181" s="1096"/>
      <c r="H181" s="1096"/>
      <c r="I181" s="1096"/>
      <c r="J181" s="1096"/>
      <c r="K181" s="1096"/>
      <c r="L181" s="1096"/>
      <c r="M181" s="1096"/>
      <c r="N181" s="1096"/>
      <c r="O181" s="1096"/>
      <c r="P181" s="1097"/>
    </row>
    <row r="182" spans="1:16" ht="38.25">
      <c r="A182" s="509"/>
      <c r="B182" s="541" t="s">
        <v>196</v>
      </c>
      <c r="C182" s="540" t="s">
        <v>349</v>
      </c>
      <c r="D182" s="587"/>
      <c r="E182" s="554"/>
      <c r="F182" s="554"/>
      <c r="G182" s="575">
        <v>536950000</v>
      </c>
      <c r="H182" s="571">
        <v>1</v>
      </c>
      <c r="I182" s="571" t="s">
        <v>132</v>
      </c>
      <c r="J182" s="715">
        <f>G182</f>
        <v>536950000</v>
      </c>
      <c r="K182" s="582" t="s">
        <v>27</v>
      </c>
      <c r="L182" s="574">
        <v>41316</v>
      </c>
      <c r="M182" s="574">
        <v>41333</v>
      </c>
      <c r="N182" s="574">
        <v>41337</v>
      </c>
      <c r="O182" s="574">
        <v>41608</v>
      </c>
      <c r="P182" s="351"/>
    </row>
    <row r="183" spans="1:16" ht="51" hidden="1">
      <c r="A183" s="508"/>
      <c r="B183" s="548" t="s">
        <v>355</v>
      </c>
      <c r="C183" s="546"/>
      <c r="D183" s="568"/>
      <c r="E183" s="565"/>
      <c r="F183" s="565"/>
      <c r="G183" s="565"/>
      <c r="H183" s="562"/>
      <c r="I183" s="562"/>
      <c r="J183" s="560"/>
      <c r="K183" s="581"/>
      <c r="L183" s="574">
        <v>41316</v>
      </c>
      <c r="M183" s="574">
        <v>41333</v>
      </c>
      <c r="N183" s="574">
        <v>41337</v>
      </c>
      <c r="O183" s="574">
        <v>41608</v>
      </c>
      <c r="P183" s="478"/>
    </row>
    <row r="184" spans="1:16" ht="25.5" hidden="1">
      <c r="A184" s="508"/>
      <c r="B184" s="541" t="s">
        <v>36</v>
      </c>
      <c r="C184" s="540" t="s">
        <v>266</v>
      </c>
      <c r="D184" s="568">
        <v>521211</v>
      </c>
      <c r="E184" s="565"/>
      <c r="F184" s="565"/>
      <c r="G184" s="565">
        <v>740000</v>
      </c>
      <c r="H184" s="562">
        <v>1</v>
      </c>
      <c r="I184" s="562" t="s">
        <v>60</v>
      </c>
      <c r="J184" s="560"/>
      <c r="K184" s="581" t="s">
        <v>27</v>
      </c>
      <c r="L184" s="574">
        <v>41316</v>
      </c>
      <c r="M184" s="574">
        <v>41333</v>
      </c>
      <c r="N184" s="574">
        <v>41337</v>
      </c>
      <c r="O184" s="574">
        <v>41608</v>
      </c>
      <c r="P184" s="478"/>
    </row>
    <row r="185" spans="1:16" ht="25.5" hidden="1">
      <c r="A185" s="508"/>
      <c r="B185" s="542"/>
      <c r="C185" s="540" t="s">
        <v>356</v>
      </c>
      <c r="D185" s="568">
        <v>521211</v>
      </c>
      <c r="E185" s="565"/>
      <c r="F185" s="565"/>
      <c r="G185" s="565">
        <v>500000</v>
      </c>
      <c r="H185" s="562">
        <v>1</v>
      </c>
      <c r="I185" s="562" t="s">
        <v>60</v>
      </c>
      <c r="J185" s="560"/>
      <c r="K185" s="581" t="s">
        <v>27</v>
      </c>
      <c r="L185" s="574">
        <v>41316</v>
      </c>
      <c r="M185" s="574">
        <v>41333</v>
      </c>
      <c r="N185" s="574">
        <v>41337</v>
      </c>
      <c r="O185" s="574">
        <v>41608</v>
      </c>
      <c r="P185" s="478"/>
    </row>
    <row r="186" spans="1:16" ht="38.25" hidden="1">
      <c r="A186" s="508"/>
      <c r="B186" s="542"/>
      <c r="C186" s="539" t="s">
        <v>357</v>
      </c>
      <c r="D186" s="568">
        <v>521211</v>
      </c>
      <c r="E186" s="565"/>
      <c r="F186" s="565"/>
      <c r="G186" s="565">
        <v>500000</v>
      </c>
      <c r="H186" s="562">
        <v>1</v>
      </c>
      <c r="I186" s="562" t="s">
        <v>60</v>
      </c>
      <c r="J186" s="560"/>
      <c r="K186" s="581" t="s">
        <v>27</v>
      </c>
      <c r="L186" s="574">
        <v>41316</v>
      </c>
      <c r="M186" s="574">
        <v>41333</v>
      </c>
      <c r="N186" s="574">
        <v>41337</v>
      </c>
      <c r="O186" s="574">
        <v>41608</v>
      </c>
      <c r="P186" s="478"/>
    </row>
    <row r="187" spans="1:16" ht="25.5" hidden="1">
      <c r="A187" s="508"/>
      <c r="B187" s="542"/>
      <c r="C187" s="540" t="s">
        <v>98</v>
      </c>
      <c r="D187" s="568">
        <v>521211</v>
      </c>
      <c r="E187" s="565"/>
      <c r="F187" s="565"/>
      <c r="G187" s="565">
        <v>500000</v>
      </c>
      <c r="H187" s="562">
        <v>1</v>
      </c>
      <c r="I187" s="562" t="s">
        <v>60</v>
      </c>
      <c r="J187" s="560"/>
      <c r="K187" s="581" t="s">
        <v>27</v>
      </c>
      <c r="L187" s="574">
        <v>41316</v>
      </c>
      <c r="M187" s="574">
        <v>41333</v>
      </c>
      <c r="N187" s="574">
        <v>41337</v>
      </c>
      <c r="O187" s="574">
        <v>41608</v>
      </c>
      <c r="P187" s="478"/>
    </row>
    <row r="188" spans="1:16" ht="38.25" hidden="1">
      <c r="A188" s="509"/>
      <c r="B188" s="541" t="s">
        <v>103</v>
      </c>
      <c r="C188" s="540" t="s">
        <v>868</v>
      </c>
      <c r="D188" s="587">
        <v>521219</v>
      </c>
      <c r="E188" s="554"/>
      <c r="F188" s="554"/>
      <c r="G188" s="554">
        <v>18000000</v>
      </c>
      <c r="H188" s="571">
        <v>36</v>
      </c>
      <c r="I188" s="571" t="s">
        <v>105</v>
      </c>
      <c r="J188" s="572"/>
      <c r="K188" s="582" t="s">
        <v>27</v>
      </c>
      <c r="L188" s="574">
        <v>41316</v>
      </c>
      <c r="M188" s="574">
        <v>41333</v>
      </c>
      <c r="N188" s="574">
        <v>41337</v>
      </c>
      <c r="O188" s="574">
        <v>41608</v>
      </c>
      <c r="P188" s="351"/>
    </row>
    <row r="189" spans="1:16" ht="51" hidden="1">
      <c r="A189" s="509"/>
      <c r="B189" s="542"/>
      <c r="C189" s="540" t="s">
        <v>869</v>
      </c>
      <c r="D189" s="587">
        <v>521219</v>
      </c>
      <c r="E189" s="554"/>
      <c r="F189" s="554"/>
      <c r="G189" s="554">
        <v>5000000</v>
      </c>
      <c r="H189" s="571">
        <v>10</v>
      </c>
      <c r="I189" s="571" t="s">
        <v>105</v>
      </c>
      <c r="J189" s="572"/>
      <c r="K189" s="582" t="s">
        <v>27</v>
      </c>
      <c r="L189" s="574">
        <v>41316</v>
      </c>
      <c r="M189" s="574">
        <v>41333</v>
      </c>
      <c r="N189" s="574">
        <v>41337</v>
      </c>
      <c r="O189" s="574">
        <v>41608</v>
      </c>
      <c r="P189" s="351"/>
    </row>
    <row r="190" spans="1:16" ht="51" hidden="1">
      <c r="A190" s="509"/>
      <c r="B190" s="549" t="s">
        <v>368</v>
      </c>
      <c r="C190" s="539" t="s">
        <v>371</v>
      </c>
      <c r="D190" s="587">
        <v>521219</v>
      </c>
      <c r="E190" s="554"/>
      <c r="F190" s="554"/>
      <c r="G190" s="554">
        <f>H190*J190</f>
        <v>64800000</v>
      </c>
      <c r="H190" s="571">
        <v>60</v>
      </c>
      <c r="I190" s="571" t="s">
        <v>105</v>
      </c>
      <c r="J190" s="708">
        <v>1080000</v>
      </c>
      <c r="K190" s="582" t="s">
        <v>27</v>
      </c>
      <c r="L190" s="574">
        <v>41316</v>
      </c>
      <c r="M190" s="574">
        <v>41333</v>
      </c>
      <c r="N190" s="574">
        <v>41337</v>
      </c>
      <c r="O190" s="574">
        <v>41608</v>
      </c>
      <c r="P190" s="351"/>
    </row>
    <row r="191" spans="1:16" ht="38.25" hidden="1">
      <c r="A191" s="509"/>
      <c r="B191" s="543" t="s">
        <v>372</v>
      </c>
      <c r="C191" s="546"/>
      <c r="D191" s="587"/>
      <c r="E191" s="554"/>
      <c r="F191" s="554"/>
      <c r="G191" s="554"/>
      <c r="H191" s="571"/>
      <c r="I191" s="571"/>
      <c r="J191" s="572"/>
      <c r="K191" s="582"/>
      <c r="L191" s="571"/>
      <c r="M191" s="571"/>
      <c r="N191" s="571"/>
      <c r="O191" s="571"/>
      <c r="P191" s="351"/>
    </row>
    <row r="192" spans="1:16" ht="38.25" hidden="1">
      <c r="A192" s="509"/>
      <c r="B192" s="541" t="s">
        <v>103</v>
      </c>
      <c r="C192" s="540" t="s">
        <v>868</v>
      </c>
      <c r="D192" s="587">
        <v>521219</v>
      </c>
      <c r="E192" s="554"/>
      <c r="F192" s="554"/>
      <c r="G192" s="554">
        <v>18000000</v>
      </c>
      <c r="H192" s="571">
        <v>36</v>
      </c>
      <c r="I192" s="571" t="s">
        <v>105</v>
      </c>
      <c r="J192" s="572"/>
      <c r="K192" s="582"/>
      <c r="L192" s="571"/>
      <c r="M192" s="571"/>
      <c r="N192" s="571"/>
      <c r="O192" s="571"/>
      <c r="P192" s="351"/>
    </row>
    <row r="193" spans="1:16" ht="51" hidden="1">
      <c r="A193" s="509"/>
      <c r="B193" s="542"/>
      <c r="C193" s="540" t="s">
        <v>869</v>
      </c>
      <c r="D193" s="587">
        <v>521219</v>
      </c>
      <c r="E193" s="554"/>
      <c r="F193" s="554"/>
      <c r="G193" s="554">
        <v>5000000</v>
      </c>
      <c r="H193" s="571">
        <v>10</v>
      </c>
      <c r="I193" s="571" t="s">
        <v>105</v>
      </c>
      <c r="J193" s="572"/>
      <c r="K193" s="582"/>
      <c r="L193" s="571"/>
      <c r="M193" s="571"/>
      <c r="N193" s="571"/>
      <c r="O193" s="571"/>
      <c r="P193" s="351"/>
    </row>
    <row r="194" spans="1:16" ht="51" hidden="1">
      <c r="A194" s="509"/>
      <c r="B194" s="543" t="s">
        <v>373</v>
      </c>
      <c r="C194" s="546"/>
      <c r="D194" s="587"/>
      <c r="E194" s="554"/>
      <c r="F194" s="554"/>
      <c r="G194" s="554"/>
      <c r="H194" s="571"/>
      <c r="I194" s="571"/>
      <c r="J194" s="572"/>
      <c r="K194" s="582"/>
      <c r="L194" s="571"/>
      <c r="M194" s="571"/>
      <c r="N194" s="571"/>
      <c r="O194" s="571"/>
      <c r="P194" s="351"/>
    </row>
    <row r="195" spans="1:16" ht="25.5" hidden="1">
      <c r="A195" s="508"/>
      <c r="B195" s="541" t="s">
        <v>36</v>
      </c>
      <c r="C195" s="540" t="s">
        <v>374</v>
      </c>
      <c r="D195" s="568">
        <v>521211</v>
      </c>
      <c r="E195" s="565"/>
      <c r="F195" s="565"/>
      <c r="G195" s="565">
        <v>1750000</v>
      </c>
      <c r="H195" s="562">
        <v>50</v>
      </c>
      <c r="I195" s="562" t="s">
        <v>109</v>
      </c>
      <c r="J195" s="560"/>
      <c r="K195" s="581" t="s">
        <v>27</v>
      </c>
      <c r="L195" s="562"/>
      <c r="M195" s="562"/>
      <c r="N195" s="562"/>
      <c r="O195" s="562"/>
      <c r="P195" s="478"/>
    </row>
    <row r="196" spans="1:16" ht="15" customHeight="1">
      <c r="A196" s="1110">
        <v>6</v>
      </c>
      <c r="B196" s="1092" t="s">
        <v>385</v>
      </c>
      <c r="C196" s="1093"/>
      <c r="D196" s="1093"/>
      <c r="E196" s="1093"/>
      <c r="F196" s="1093"/>
      <c r="G196" s="1093"/>
      <c r="H196" s="1093"/>
      <c r="I196" s="1093"/>
      <c r="J196" s="1093"/>
      <c r="K196" s="1093"/>
      <c r="L196" s="1093"/>
      <c r="M196" s="1093"/>
      <c r="N196" s="1093"/>
      <c r="O196" s="1093"/>
      <c r="P196" s="1094"/>
    </row>
    <row r="197" spans="1:16" ht="15" customHeight="1">
      <c r="A197" s="1112"/>
      <c r="B197" s="1098" t="s">
        <v>388</v>
      </c>
      <c r="C197" s="1099"/>
      <c r="D197" s="1099"/>
      <c r="E197" s="1099"/>
      <c r="F197" s="1099"/>
      <c r="G197" s="1099"/>
      <c r="H197" s="1099"/>
      <c r="I197" s="1099"/>
      <c r="J197" s="1099"/>
      <c r="K197" s="1099"/>
      <c r="L197" s="1099"/>
      <c r="M197" s="1099"/>
      <c r="N197" s="1099"/>
      <c r="O197" s="1099"/>
      <c r="P197" s="1100"/>
    </row>
    <row r="198" spans="1:16">
      <c r="A198" s="1111"/>
      <c r="B198" s="1095" t="s">
        <v>73</v>
      </c>
      <c r="C198" s="1096"/>
      <c r="D198" s="1096"/>
      <c r="E198" s="1096"/>
      <c r="F198" s="1096"/>
      <c r="G198" s="1096"/>
      <c r="H198" s="1096"/>
      <c r="I198" s="1096"/>
      <c r="J198" s="1096"/>
      <c r="K198" s="1096"/>
      <c r="L198" s="1096"/>
      <c r="M198" s="1096"/>
      <c r="N198" s="1096"/>
      <c r="O198" s="1096"/>
      <c r="P198" s="1097"/>
    </row>
    <row r="199" spans="1:16" ht="25.5">
      <c r="A199" s="509"/>
      <c r="B199" s="541" t="s">
        <v>75</v>
      </c>
      <c r="C199" s="540" t="s">
        <v>389</v>
      </c>
      <c r="D199" s="587">
        <v>537112</v>
      </c>
      <c r="E199" s="585">
        <v>250000000</v>
      </c>
      <c r="F199" s="554"/>
      <c r="H199" s="571">
        <v>1</v>
      </c>
      <c r="I199" s="571" t="s">
        <v>29</v>
      </c>
      <c r="J199" s="715">
        <f>E199</f>
        <v>250000000</v>
      </c>
      <c r="K199" s="582" t="s">
        <v>76</v>
      </c>
      <c r="L199" s="574">
        <v>41316</v>
      </c>
      <c r="M199" s="574">
        <v>41375</v>
      </c>
      <c r="N199" s="574">
        <v>41384</v>
      </c>
      <c r="O199" s="574">
        <v>41578</v>
      </c>
      <c r="P199" s="351"/>
    </row>
    <row r="200" spans="1:16" hidden="1">
      <c r="A200" s="688"/>
      <c r="B200" s="697" t="s">
        <v>391</v>
      </c>
      <c r="C200" s="695"/>
      <c r="D200" s="700"/>
      <c r="E200" s="701"/>
      <c r="F200" s="701"/>
      <c r="G200" s="701"/>
      <c r="H200" s="695"/>
      <c r="I200" s="695"/>
      <c r="J200" s="702"/>
      <c r="K200" s="698"/>
      <c r="L200" s="695"/>
      <c r="M200" s="695"/>
      <c r="N200" s="695"/>
      <c r="O200" s="695"/>
      <c r="P200" s="696"/>
    </row>
    <row r="201" spans="1:16" ht="25.5" hidden="1">
      <c r="A201" s="509"/>
      <c r="B201" s="541" t="s">
        <v>75</v>
      </c>
      <c r="C201" s="540" t="s">
        <v>393</v>
      </c>
      <c r="D201" s="587">
        <v>532111</v>
      </c>
      <c r="E201" s="554"/>
      <c r="F201" s="554"/>
      <c r="G201" s="554">
        <f>H201*J201</f>
        <v>15000000</v>
      </c>
      <c r="H201" s="571">
        <v>2</v>
      </c>
      <c r="I201" s="571" t="s">
        <v>394</v>
      </c>
      <c r="J201" s="708">
        <v>7500000</v>
      </c>
      <c r="K201" s="582" t="s">
        <v>27</v>
      </c>
      <c r="L201" s="574">
        <v>41316</v>
      </c>
      <c r="M201" s="574">
        <v>41375</v>
      </c>
      <c r="N201" s="574">
        <v>41384</v>
      </c>
      <c r="O201" s="574">
        <v>41578</v>
      </c>
      <c r="P201" s="351"/>
    </row>
    <row r="202" spans="1:16" hidden="1">
      <c r="A202" s="509"/>
      <c r="B202" s="542"/>
      <c r="C202" s="540" t="s">
        <v>395</v>
      </c>
      <c r="D202" s="587">
        <v>532111</v>
      </c>
      <c r="E202" s="554"/>
      <c r="F202" s="554"/>
      <c r="G202" s="554">
        <f t="shared" ref="G202:G209" si="2">H202*J202</f>
        <v>3000000</v>
      </c>
      <c r="H202" s="571">
        <v>2</v>
      </c>
      <c r="I202" s="571" t="s">
        <v>394</v>
      </c>
      <c r="J202" s="708">
        <v>1500000</v>
      </c>
      <c r="K202" s="582" t="s">
        <v>27</v>
      </c>
      <c r="L202" s="574"/>
      <c r="M202" s="574"/>
      <c r="N202" s="574"/>
      <c r="O202" s="574"/>
      <c r="P202" s="351"/>
    </row>
    <row r="203" spans="1:16" hidden="1">
      <c r="A203" s="509"/>
      <c r="B203" s="542"/>
      <c r="C203" s="540" t="s">
        <v>396</v>
      </c>
      <c r="D203" s="587">
        <v>532111</v>
      </c>
      <c r="E203" s="554"/>
      <c r="F203" s="554"/>
      <c r="G203" s="554">
        <f t="shared" si="2"/>
        <v>85000000</v>
      </c>
      <c r="H203" s="571">
        <v>10</v>
      </c>
      <c r="I203" s="571" t="s">
        <v>394</v>
      </c>
      <c r="J203" s="708">
        <v>8500000</v>
      </c>
      <c r="K203" s="582" t="s">
        <v>27</v>
      </c>
      <c r="L203" s="574"/>
      <c r="M203" s="574"/>
      <c r="N203" s="574"/>
      <c r="O203" s="574"/>
      <c r="P203" s="351"/>
    </row>
    <row r="204" spans="1:16" hidden="1">
      <c r="A204" s="509"/>
      <c r="B204" s="542"/>
      <c r="C204" s="540" t="s">
        <v>397</v>
      </c>
      <c r="D204" s="587">
        <v>532111</v>
      </c>
      <c r="E204" s="554"/>
      <c r="F204" s="554"/>
      <c r="G204" s="554">
        <f t="shared" si="2"/>
        <v>15000000</v>
      </c>
      <c r="H204" s="571">
        <v>1</v>
      </c>
      <c r="I204" s="571" t="s">
        <v>394</v>
      </c>
      <c r="J204" s="708">
        <v>15000000</v>
      </c>
      <c r="K204" s="582" t="s">
        <v>27</v>
      </c>
      <c r="L204" s="574"/>
      <c r="M204" s="574"/>
      <c r="N204" s="574"/>
      <c r="O204" s="574"/>
      <c r="P204" s="351"/>
    </row>
    <row r="205" spans="1:16" hidden="1">
      <c r="A205" s="509"/>
      <c r="B205" s="542"/>
      <c r="C205" s="540" t="s">
        <v>398</v>
      </c>
      <c r="D205" s="587">
        <v>532111</v>
      </c>
      <c r="E205" s="554"/>
      <c r="F205" s="554"/>
      <c r="G205" s="554">
        <f t="shared" si="2"/>
        <v>900000</v>
      </c>
      <c r="H205" s="571">
        <v>1</v>
      </c>
      <c r="I205" s="571" t="s">
        <v>394</v>
      </c>
      <c r="J205" s="708">
        <v>900000</v>
      </c>
      <c r="K205" s="582" t="s">
        <v>27</v>
      </c>
      <c r="L205" s="574"/>
      <c r="M205" s="574"/>
      <c r="N205" s="574"/>
      <c r="O205" s="574"/>
      <c r="P205" s="351"/>
    </row>
    <row r="206" spans="1:16" hidden="1">
      <c r="A206" s="509"/>
      <c r="B206" s="542"/>
      <c r="C206" s="540" t="s">
        <v>399</v>
      </c>
      <c r="D206" s="587">
        <v>532111</v>
      </c>
      <c r="E206" s="554"/>
      <c r="F206" s="554"/>
      <c r="G206" s="554">
        <f t="shared" si="2"/>
        <v>25000000</v>
      </c>
      <c r="H206" s="571">
        <v>1</v>
      </c>
      <c r="I206" s="571" t="s">
        <v>394</v>
      </c>
      <c r="J206" s="708">
        <v>25000000</v>
      </c>
      <c r="K206" s="582" t="s">
        <v>27</v>
      </c>
      <c r="L206" s="574"/>
      <c r="M206" s="574"/>
      <c r="N206" s="574"/>
      <c r="O206" s="574"/>
      <c r="P206" s="351"/>
    </row>
    <row r="207" spans="1:16" hidden="1">
      <c r="A207" s="509"/>
      <c r="B207" s="542"/>
      <c r="C207" s="540" t="s">
        <v>400</v>
      </c>
      <c r="D207" s="587">
        <v>532111</v>
      </c>
      <c r="E207" s="554"/>
      <c r="F207" s="554"/>
      <c r="G207" s="554">
        <f t="shared" si="2"/>
        <v>2000000</v>
      </c>
      <c r="H207" s="571">
        <v>2</v>
      </c>
      <c r="I207" s="571" t="s">
        <v>394</v>
      </c>
      <c r="J207" s="708">
        <v>1000000</v>
      </c>
      <c r="K207" s="582" t="s">
        <v>27</v>
      </c>
      <c r="L207" s="574"/>
      <c r="M207" s="574"/>
      <c r="N207" s="574"/>
      <c r="O207" s="574"/>
      <c r="P207" s="351"/>
    </row>
    <row r="208" spans="1:16" hidden="1">
      <c r="A208" s="509"/>
      <c r="B208" s="542"/>
      <c r="C208" s="540" t="s">
        <v>401</v>
      </c>
      <c r="D208" s="587">
        <v>532111</v>
      </c>
      <c r="E208" s="554"/>
      <c r="F208" s="554"/>
      <c r="G208" s="554">
        <f t="shared" si="2"/>
        <v>10000000</v>
      </c>
      <c r="H208" s="571">
        <v>1</v>
      </c>
      <c r="I208" s="571" t="s">
        <v>394</v>
      </c>
      <c r="J208" s="708">
        <v>10000000</v>
      </c>
      <c r="K208" s="582" t="s">
        <v>27</v>
      </c>
      <c r="L208" s="574"/>
      <c r="M208" s="574"/>
      <c r="N208" s="574"/>
      <c r="O208" s="574"/>
      <c r="P208" s="351"/>
    </row>
    <row r="209" spans="1:16" hidden="1">
      <c r="A209" s="509"/>
      <c r="B209" s="542"/>
      <c r="C209" s="540" t="s">
        <v>402</v>
      </c>
      <c r="D209" s="587">
        <v>532111</v>
      </c>
      <c r="E209" s="554"/>
      <c r="F209" s="554"/>
      <c r="G209" s="554">
        <f t="shared" si="2"/>
        <v>10000000</v>
      </c>
      <c r="H209" s="571">
        <v>1</v>
      </c>
      <c r="I209" s="571" t="s">
        <v>394</v>
      </c>
      <c r="J209" s="708">
        <v>10000000</v>
      </c>
      <c r="K209" s="582" t="s">
        <v>27</v>
      </c>
      <c r="L209" s="574"/>
      <c r="M209" s="574"/>
      <c r="N209" s="574"/>
      <c r="O209" s="574"/>
      <c r="P209" s="351"/>
    </row>
    <row r="210" spans="1:16" hidden="1">
      <c r="A210" s="688"/>
      <c r="B210" s="697" t="s">
        <v>404</v>
      </c>
      <c r="C210" s="695"/>
      <c r="D210" s="700"/>
      <c r="E210" s="701"/>
      <c r="F210" s="701"/>
      <c r="G210" s="701"/>
      <c r="H210" s="695"/>
      <c r="I210" s="695"/>
      <c r="J210" s="702"/>
      <c r="K210" s="698"/>
      <c r="L210" s="706"/>
      <c r="M210" s="706"/>
      <c r="N210" s="706"/>
      <c r="O210" s="706"/>
      <c r="P210" s="696"/>
    </row>
    <row r="211" spans="1:16" ht="25.5" hidden="1">
      <c r="A211" s="509"/>
      <c r="B211" s="541" t="s">
        <v>75</v>
      </c>
      <c r="C211" s="540" t="s">
        <v>405</v>
      </c>
      <c r="D211" s="587">
        <v>532111</v>
      </c>
      <c r="E211" s="554"/>
      <c r="F211" s="554"/>
      <c r="G211" s="554">
        <f>H211*J211</f>
        <v>6660000</v>
      </c>
      <c r="H211" s="571">
        <v>6</v>
      </c>
      <c r="I211" s="571" t="s">
        <v>394</v>
      </c>
      <c r="J211" s="741">
        <v>1110000</v>
      </c>
      <c r="K211" s="582" t="s">
        <v>27</v>
      </c>
      <c r="L211" s="574">
        <v>41316</v>
      </c>
      <c r="M211" s="574">
        <v>41375</v>
      </c>
      <c r="N211" s="574">
        <v>41384</v>
      </c>
      <c r="O211" s="574">
        <v>41578</v>
      </c>
      <c r="P211" s="351"/>
    </row>
    <row r="212" spans="1:16" hidden="1">
      <c r="A212" s="509"/>
      <c r="B212" s="542"/>
      <c r="C212" s="540" t="s">
        <v>406</v>
      </c>
      <c r="D212" s="587">
        <v>532111</v>
      </c>
      <c r="E212" s="554"/>
      <c r="F212" s="554"/>
      <c r="G212" s="554">
        <f t="shared" ref="G212:G220" si="3">H212*J212</f>
        <v>500000</v>
      </c>
      <c r="H212" s="571">
        <v>1</v>
      </c>
      <c r="I212" s="571" t="s">
        <v>394</v>
      </c>
      <c r="J212" s="741">
        <v>500000</v>
      </c>
      <c r="K212" s="582" t="s">
        <v>27</v>
      </c>
      <c r="L212" s="574"/>
      <c r="M212" s="574"/>
      <c r="N212" s="574"/>
      <c r="O212" s="574"/>
      <c r="P212" s="351"/>
    </row>
    <row r="213" spans="1:16" hidden="1">
      <c r="A213" s="509"/>
      <c r="B213" s="542"/>
      <c r="C213" s="540" t="s">
        <v>407</v>
      </c>
      <c r="D213" s="587">
        <v>532111</v>
      </c>
      <c r="E213" s="554"/>
      <c r="F213" s="554"/>
      <c r="G213" s="554">
        <f t="shared" si="3"/>
        <v>4530000</v>
      </c>
      <c r="H213" s="571">
        <v>1</v>
      </c>
      <c r="I213" s="571" t="s">
        <v>394</v>
      </c>
      <c r="J213" s="741">
        <v>4530000</v>
      </c>
      <c r="K213" s="582" t="s">
        <v>27</v>
      </c>
      <c r="L213" s="574"/>
      <c r="M213" s="574"/>
      <c r="N213" s="574"/>
      <c r="O213" s="574"/>
      <c r="P213" s="351"/>
    </row>
    <row r="214" spans="1:16" ht="25.5" hidden="1">
      <c r="A214" s="509"/>
      <c r="B214" s="542"/>
      <c r="C214" s="540" t="s">
        <v>408</v>
      </c>
      <c r="D214" s="587">
        <v>532111</v>
      </c>
      <c r="E214" s="554"/>
      <c r="F214" s="554"/>
      <c r="G214" s="554">
        <f t="shared" si="3"/>
        <v>15900000</v>
      </c>
      <c r="H214" s="571">
        <v>1</v>
      </c>
      <c r="I214" s="571" t="s">
        <v>394</v>
      </c>
      <c r="J214" s="741">
        <v>15900000</v>
      </c>
      <c r="K214" s="582" t="s">
        <v>27</v>
      </c>
      <c r="L214" s="574"/>
      <c r="M214" s="574"/>
      <c r="N214" s="574"/>
      <c r="O214" s="574"/>
      <c r="P214" s="351"/>
    </row>
    <row r="215" spans="1:16" hidden="1">
      <c r="A215" s="509"/>
      <c r="B215" s="542"/>
      <c r="C215" s="540" t="s">
        <v>393</v>
      </c>
      <c r="D215" s="587">
        <v>532111</v>
      </c>
      <c r="E215" s="554"/>
      <c r="F215" s="554"/>
      <c r="G215" s="554">
        <f t="shared" si="3"/>
        <v>23500000</v>
      </c>
      <c r="H215" s="571">
        <v>5</v>
      </c>
      <c r="I215" s="571" t="s">
        <v>394</v>
      </c>
      <c r="J215" s="741">
        <v>4700000</v>
      </c>
      <c r="K215" s="582" t="s">
        <v>27</v>
      </c>
      <c r="L215" s="574"/>
      <c r="M215" s="574"/>
      <c r="N215" s="574"/>
      <c r="O215" s="574"/>
      <c r="P215" s="351"/>
    </row>
    <row r="216" spans="1:16" hidden="1">
      <c r="A216" s="509"/>
      <c r="B216" s="542"/>
      <c r="C216" s="540" t="s">
        <v>409</v>
      </c>
      <c r="D216" s="587">
        <v>532111</v>
      </c>
      <c r="E216" s="554"/>
      <c r="F216" s="554"/>
      <c r="G216" s="554">
        <f t="shared" si="3"/>
        <v>1240000</v>
      </c>
      <c r="H216" s="571">
        <v>1</v>
      </c>
      <c r="I216" s="571" t="s">
        <v>394</v>
      </c>
      <c r="J216" s="741">
        <v>1240000</v>
      </c>
      <c r="K216" s="582" t="s">
        <v>27</v>
      </c>
      <c r="L216" s="574"/>
      <c r="M216" s="574"/>
      <c r="N216" s="574"/>
      <c r="O216" s="574"/>
      <c r="P216" s="351"/>
    </row>
    <row r="217" spans="1:16" hidden="1">
      <c r="A217" s="509"/>
      <c r="B217" s="542"/>
      <c r="C217" s="540" t="s">
        <v>410</v>
      </c>
      <c r="D217" s="587">
        <v>532111</v>
      </c>
      <c r="E217" s="554"/>
      <c r="F217" s="554"/>
      <c r="G217" s="554">
        <f t="shared" si="3"/>
        <v>9264000</v>
      </c>
      <c r="H217" s="571">
        <v>12</v>
      </c>
      <c r="I217" s="571" t="s">
        <v>394</v>
      </c>
      <c r="J217" s="741">
        <v>772000</v>
      </c>
      <c r="K217" s="582" t="s">
        <v>27</v>
      </c>
      <c r="L217" s="574"/>
      <c r="M217" s="574"/>
      <c r="N217" s="574"/>
      <c r="O217" s="574"/>
      <c r="P217" s="351"/>
    </row>
    <row r="218" spans="1:16" hidden="1">
      <c r="A218" s="509"/>
      <c r="B218" s="542"/>
      <c r="C218" s="540" t="s">
        <v>398</v>
      </c>
      <c r="D218" s="587">
        <v>532111</v>
      </c>
      <c r="E218" s="554"/>
      <c r="F218" s="554"/>
      <c r="G218" s="554">
        <f t="shared" si="3"/>
        <v>900000</v>
      </c>
      <c r="H218" s="571">
        <v>1</v>
      </c>
      <c r="I218" s="571" t="s">
        <v>394</v>
      </c>
      <c r="J218" s="741">
        <v>900000</v>
      </c>
      <c r="K218" s="582" t="s">
        <v>27</v>
      </c>
      <c r="L218" s="574"/>
      <c r="M218" s="574"/>
      <c r="N218" s="574"/>
      <c r="O218" s="574"/>
      <c r="P218" s="351"/>
    </row>
    <row r="219" spans="1:16" ht="25.5" hidden="1">
      <c r="A219" s="509"/>
      <c r="B219" s="541" t="s">
        <v>412</v>
      </c>
      <c r="C219" s="540" t="s">
        <v>413</v>
      </c>
      <c r="D219" s="587">
        <v>532121</v>
      </c>
      <c r="E219" s="554"/>
      <c r="F219" s="554"/>
      <c r="G219" s="554">
        <f t="shared" si="3"/>
        <v>300000</v>
      </c>
      <c r="H219" s="571">
        <v>1</v>
      </c>
      <c r="I219" s="571" t="s">
        <v>394</v>
      </c>
      <c r="J219" s="572">
        <v>300000</v>
      </c>
      <c r="K219" s="582" t="s">
        <v>27</v>
      </c>
      <c r="L219" s="574"/>
      <c r="M219" s="574"/>
      <c r="N219" s="574"/>
      <c r="O219" s="574"/>
      <c r="P219" s="351"/>
    </row>
    <row r="220" spans="1:16" ht="25.5" hidden="1">
      <c r="A220" s="509"/>
      <c r="B220" s="542"/>
      <c r="C220" s="540" t="s">
        <v>414</v>
      </c>
      <c r="D220" s="587">
        <v>532121</v>
      </c>
      <c r="E220" s="554"/>
      <c r="F220" s="554"/>
      <c r="G220" s="554">
        <f t="shared" si="3"/>
        <v>750000</v>
      </c>
      <c r="H220" s="571">
        <v>1</v>
      </c>
      <c r="I220" s="571" t="s">
        <v>394</v>
      </c>
      <c r="J220" s="572">
        <v>750000</v>
      </c>
      <c r="K220" s="582" t="s">
        <v>27</v>
      </c>
      <c r="L220" s="574"/>
      <c r="M220" s="574"/>
      <c r="N220" s="574"/>
      <c r="O220" s="574"/>
      <c r="P220" s="351"/>
    </row>
    <row r="221" spans="1:16" hidden="1">
      <c r="A221" s="509"/>
      <c r="B221" s="542"/>
      <c r="C221" s="546"/>
      <c r="D221" s="587"/>
      <c r="E221" s="554"/>
      <c r="F221" s="554"/>
      <c r="G221" s="554"/>
      <c r="H221" s="571"/>
      <c r="I221" s="571"/>
      <c r="J221" s="572"/>
      <c r="K221" s="582"/>
      <c r="L221" s="571"/>
      <c r="M221" s="571"/>
      <c r="N221" s="571"/>
      <c r="O221" s="571"/>
      <c r="P221" s="351"/>
    </row>
    <row r="222" spans="1:16" hidden="1">
      <c r="A222" s="688"/>
      <c r="B222" s="697" t="s">
        <v>416</v>
      </c>
      <c r="C222" s="695"/>
      <c r="D222" s="700"/>
      <c r="E222" s="701"/>
      <c r="F222" s="701"/>
      <c r="G222" s="701"/>
      <c r="H222" s="695"/>
      <c r="I222" s="695"/>
      <c r="J222" s="702"/>
      <c r="K222" s="698"/>
      <c r="L222" s="706"/>
      <c r="M222" s="706"/>
      <c r="N222" s="706"/>
      <c r="O222" s="706"/>
      <c r="P222" s="696"/>
    </row>
    <row r="223" spans="1:16" ht="25.5" hidden="1">
      <c r="A223" s="509"/>
      <c r="B223" s="541" t="s">
        <v>75</v>
      </c>
      <c r="C223" s="540" t="s">
        <v>389</v>
      </c>
      <c r="D223" s="587">
        <v>532111</v>
      </c>
      <c r="E223" s="554"/>
      <c r="F223" s="554"/>
      <c r="G223" s="554">
        <v>50000000</v>
      </c>
      <c r="H223" s="571">
        <v>1</v>
      </c>
      <c r="I223" s="571" t="s">
        <v>29</v>
      </c>
      <c r="J223" s="572"/>
      <c r="K223" s="582" t="s">
        <v>27</v>
      </c>
      <c r="L223" s="574">
        <v>41316</v>
      </c>
      <c r="M223" s="574">
        <v>41375</v>
      </c>
      <c r="N223" s="574">
        <v>41384</v>
      </c>
      <c r="O223" s="574">
        <v>41578</v>
      </c>
      <c r="P223" s="351"/>
    </row>
    <row r="224" spans="1:16" hidden="1">
      <c r="A224" s="688"/>
      <c r="B224" s="697" t="s">
        <v>418</v>
      </c>
      <c r="C224" s="695"/>
      <c r="D224" s="700"/>
      <c r="E224" s="701"/>
      <c r="F224" s="701"/>
      <c r="G224" s="701"/>
      <c r="H224" s="695"/>
      <c r="I224" s="695"/>
      <c r="J224" s="702"/>
      <c r="K224" s="698"/>
      <c r="L224" s="695"/>
      <c r="M224" s="695"/>
      <c r="N224" s="695"/>
      <c r="O224" s="695"/>
      <c r="P224" s="696"/>
    </row>
    <row r="225" spans="1:16" ht="25.5" hidden="1">
      <c r="A225" s="509"/>
      <c r="B225" s="541" t="s">
        <v>75</v>
      </c>
      <c r="C225" s="540" t="s">
        <v>398</v>
      </c>
      <c r="D225" s="587">
        <v>532111</v>
      </c>
      <c r="E225" s="554"/>
      <c r="F225" s="554"/>
      <c r="G225" s="554">
        <f>H225*J225</f>
        <v>2000000</v>
      </c>
      <c r="H225" s="571">
        <v>2</v>
      </c>
      <c r="I225" s="571" t="s">
        <v>394</v>
      </c>
      <c r="J225" s="741">
        <v>1000000</v>
      </c>
      <c r="K225" s="582" t="s">
        <v>27</v>
      </c>
      <c r="L225" s="574">
        <v>41316</v>
      </c>
      <c r="M225" s="574">
        <v>41375</v>
      </c>
      <c r="N225" s="574">
        <v>41384</v>
      </c>
      <c r="O225" s="574">
        <v>41578</v>
      </c>
      <c r="P225" s="351"/>
    </row>
    <row r="226" spans="1:16" hidden="1">
      <c r="A226" s="509"/>
      <c r="B226" s="542"/>
      <c r="C226" s="540" t="s">
        <v>419</v>
      </c>
      <c r="D226" s="587">
        <v>532111</v>
      </c>
      <c r="E226" s="554"/>
      <c r="F226" s="554"/>
      <c r="G226" s="554">
        <f t="shared" ref="G226:G230" si="4">H226*J226</f>
        <v>3200000</v>
      </c>
      <c r="H226" s="571">
        <v>2</v>
      </c>
      <c r="I226" s="571" t="s">
        <v>394</v>
      </c>
      <c r="J226" s="741">
        <v>1600000</v>
      </c>
      <c r="K226" s="582" t="s">
        <v>27</v>
      </c>
      <c r="L226" s="574"/>
      <c r="M226" s="574"/>
      <c r="N226" s="574"/>
      <c r="O226" s="574"/>
      <c r="P226" s="351"/>
    </row>
    <row r="227" spans="1:16" hidden="1">
      <c r="A227" s="509"/>
      <c r="B227" s="542"/>
      <c r="C227" s="540" t="s">
        <v>420</v>
      </c>
      <c r="D227" s="587">
        <v>532111</v>
      </c>
      <c r="E227" s="554"/>
      <c r="F227" s="554"/>
      <c r="G227" s="554">
        <f t="shared" si="4"/>
        <v>5500000</v>
      </c>
      <c r="H227" s="571">
        <v>1</v>
      </c>
      <c r="I227" s="571" t="s">
        <v>394</v>
      </c>
      <c r="J227" s="741">
        <v>5500000</v>
      </c>
      <c r="K227" s="582" t="s">
        <v>27</v>
      </c>
      <c r="L227" s="574"/>
      <c r="M227" s="574"/>
      <c r="N227" s="574"/>
      <c r="O227" s="574"/>
      <c r="P227" s="351"/>
    </row>
    <row r="228" spans="1:16" hidden="1">
      <c r="A228" s="509"/>
      <c r="B228" s="542"/>
      <c r="C228" s="540" t="s">
        <v>410</v>
      </c>
      <c r="D228" s="587">
        <v>532111</v>
      </c>
      <c r="E228" s="554"/>
      <c r="F228" s="554"/>
      <c r="G228" s="554">
        <f t="shared" si="4"/>
        <v>7000000</v>
      </c>
      <c r="H228" s="571">
        <v>4</v>
      </c>
      <c r="I228" s="571" t="s">
        <v>394</v>
      </c>
      <c r="J228" s="741">
        <v>1750000</v>
      </c>
      <c r="K228" s="582" t="s">
        <v>27</v>
      </c>
      <c r="L228" s="574"/>
      <c r="M228" s="574"/>
      <c r="N228" s="574"/>
      <c r="O228" s="574"/>
      <c r="P228" s="351"/>
    </row>
    <row r="229" spans="1:16" hidden="1">
      <c r="A229" s="509"/>
      <c r="B229" s="542"/>
      <c r="C229" s="540" t="s">
        <v>393</v>
      </c>
      <c r="D229" s="587">
        <v>532111</v>
      </c>
      <c r="E229" s="554"/>
      <c r="F229" s="554"/>
      <c r="G229" s="554">
        <f t="shared" si="4"/>
        <v>30000000</v>
      </c>
      <c r="H229" s="571">
        <v>4</v>
      </c>
      <c r="I229" s="571" t="s">
        <v>394</v>
      </c>
      <c r="J229" s="741">
        <v>7500000</v>
      </c>
      <c r="K229" s="582" t="s">
        <v>27</v>
      </c>
      <c r="L229" s="574"/>
      <c r="M229" s="574"/>
      <c r="N229" s="574"/>
      <c r="O229" s="574"/>
      <c r="P229" s="351"/>
    </row>
    <row r="230" spans="1:16" hidden="1">
      <c r="A230" s="509"/>
      <c r="B230" s="542"/>
      <c r="C230" s="540" t="s">
        <v>401</v>
      </c>
      <c r="D230" s="587">
        <v>532111</v>
      </c>
      <c r="E230" s="554"/>
      <c r="F230" s="554"/>
      <c r="G230" s="554">
        <f t="shared" si="4"/>
        <v>10000000</v>
      </c>
      <c r="H230" s="571">
        <v>1</v>
      </c>
      <c r="I230" s="571" t="s">
        <v>394</v>
      </c>
      <c r="J230" s="741">
        <v>10000000</v>
      </c>
      <c r="K230" s="582" t="s">
        <v>27</v>
      </c>
      <c r="L230" s="574"/>
      <c r="M230" s="574"/>
      <c r="N230" s="574"/>
      <c r="O230" s="574"/>
      <c r="P230" s="351"/>
    </row>
    <row r="231" spans="1:16" hidden="1">
      <c r="A231" s="509"/>
      <c r="B231" s="542"/>
      <c r="C231" s="546"/>
      <c r="D231" s="587"/>
      <c r="E231" s="554"/>
      <c r="F231" s="554"/>
      <c r="G231" s="554"/>
      <c r="H231" s="571"/>
      <c r="I231" s="571"/>
      <c r="J231" s="572"/>
      <c r="K231" s="582"/>
      <c r="L231" s="571"/>
      <c r="M231" s="571"/>
      <c r="N231" s="571"/>
      <c r="O231" s="571"/>
      <c r="P231" s="351"/>
    </row>
    <row r="232" spans="1:16" ht="38.25" hidden="1">
      <c r="A232" s="688"/>
      <c r="B232" s="697" t="s">
        <v>422</v>
      </c>
      <c r="C232" s="695"/>
      <c r="D232" s="700"/>
      <c r="E232" s="701"/>
      <c r="F232" s="701"/>
      <c r="G232" s="701"/>
      <c r="H232" s="695"/>
      <c r="I232" s="695"/>
      <c r="J232" s="702"/>
      <c r="K232" s="698"/>
      <c r="L232" s="706"/>
      <c r="M232" s="706"/>
      <c r="N232" s="706"/>
      <c r="O232" s="706"/>
      <c r="P232" s="696"/>
    </row>
    <row r="233" spans="1:16" ht="25.5" hidden="1">
      <c r="A233" s="509"/>
      <c r="B233" s="541" t="s">
        <v>75</v>
      </c>
      <c r="C233" s="540" t="s">
        <v>395</v>
      </c>
      <c r="D233" s="587">
        <v>532111</v>
      </c>
      <c r="E233" s="554"/>
      <c r="F233" s="554"/>
      <c r="G233" s="554">
        <f>H233*J233</f>
        <v>7550000</v>
      </c>
      <c r="H233" s="571">
        <v>2</v>
      </c>
      <c r="I233" s="571" t="s">
        <v>394</v>
      </c>
      <c r="J233" s="708">
        <v>3775000</v>
      </c>
      <c r="K233" s="582" t="s">
        <v>27</v>
      </c>
      <c r="L233" s="574">
        <v>41316</v>
      </c>
      <c r="M233" s="574">
        <v>41375</v>
      </c>
      <c r="N233" s="574">
        <v>41384</v>
      </c>
      <c r="O233" s="574">
        <v>41578</v>
      </c>
      <c r="P233" s="351"/>
    </row>
    <row r="234" spans="1:16" hidden="1">
      <c r="A234" s="509"/>
      <c r="B234" s="542"/>
      <c r="C234" s="540" t="s">
        <v>423</v>
      </c>
      <c r="D234" s="587">
        <v>532111</v>
      </c>
      <c r="E234" s="554"/>
      <c r="F234" s="554"/>
      <c r="G234" s="554">
        <f t="shared" ref="G234:G237" si="5">H234*J234</f>
        <v>4050000</v>
      </c>
      <c r="H234" s="571">
        <v>1</v>
      </c>
      <c r="I234" s="571" t="s">
        <v>394</v>
      </c>
      <c r="J234" s="708">
        <v>4050000</v>
      </c>
      <c r="K234" s="582" t="s">
        <v>27</v>
      </c>
      <c r="L234" s="574"/>
      <c r="M234" s="574"/>
      <c r="N234" s="574"/>
      <c r="O234" s="574"/>
      <c r="P234" s="351"/>
    </row>
    <row r="235" spans="1:16" hidden="1">
      <c r="A235" s="509"/>
      <c r="B235" s="542"/>
      <c r="C235" s="540" t="s">
        <v>424</v>
      </c>
      <c r="D235" s="587">
        <v>532111</v>
      </c>
      <c r="E235" s="554"/>
      <c r="F235" s="554"/>
      <c r="G235" s="554">
        <f t="shared" si="5"/>
        <v>3245000</v>
      </c>
      <c r="H235" s="571">
        <v>1</v>
      </c>
      <c r="I235" s="571" t="s">
        <v>394</v>
      </c>
      <c r="J235" s="708">
        <v>3245000</v>
      </c>
      <c r="K235" s="582" t="s">
        <v>27</v>
      </c>
      <c r="L235" s="574"/>
      <c r="M235" s="574"/>
      <c r="N235" s="574"/>
      <c r="O235" s="574"/>
      <c r="P235" s="351"/>
    </row>
    <row r="236" spans="1:16" hidden="1">
      <c r="A236" s="509"/>
      <c r="B236" s="542"/>
      <c r="C236" s="540" t="s">
        <v>425</v>
      </c>
      <c r="D236" s="587">
        <v>532111</v>
      </c>
      <c r="E236" s="554"/>
      <c r="F236" s="554"/>
      <c r="G236" s="554">
        <f t="shared" si="5"/>
        <v>4999000</v>
      </c>
      <c r="H236" s="571">
        <v>1</v>
      </c>
      <c r="I236" s="571" t="s">
        <v>394</v>
      </c>
      <c r="J236" s="708">
        <v>4999000</v>
      </c>
      <c r="K236" s="582" t="s">
        <v>27</v>
      </c>
      <c r="L236" s="574"/>
      <c r="M236" s="574"/>
      <c r="N236" s="574"/>
      <c r="O236" s="574"/>
      <c r="P236" s="351"/>
    </row>
    <row r="237" spans="1:16" hidden="1">
      <c r="A237" s="509"/>
      <c r="B237" s="542"/>
      <c r="C237" s="540" t="s">
        <v>393</v>
      </c>
      <c r="D237" s="587">
        <v>532111</v>
      </c>
      <c r="E237" s="554"/>
      <c r="F237" s="554"/>
      <c r="G237" s="554">
        <f t="shared" si="5"/>
        <v>8400000</v>
      </c>
      <c r="H237" s="571">
        <v>2</v>
      </c>
      <c r="I237" s="571" t="s">
        <v>394</v>
      </c>
      <c r="J237" s="708">
        <v>4200000</v>
      </c>
      <c r="K237" s="582" t="s">
        <v>27</v>
      </c>
      <c r="L237" s="574"/>
      <c r="M237" s="574"/>
      <c r="N237" s="574"/>
      <c r="O237" s="574"/>
      <c r="P237" s="351"/>
    </row>
    <row r="238" spans="1:16" hidden="1">
      <c r="A238" s="688"/>
      <c r="B238" s="697" t="s">
        <v>22</v>
      </c>
      <c r="C238" s="695"/>
      <c r="D238" s="700"/>
      <c r="E238" s="701"/>
      <c r="F238" s="701"/>
      <c r="G238" s="701"/>
      <c r="H238" s="695"/>
      <c r="I238" s="695"/>
      <c r="J238" s="702"/>
      <c r="K238" s="698"/>
      <c r="L238" s="706"/>
      <c r="M238" s="706"/>
      <c r="N238" s="706"/>
      <c r="O238" s="706"/>
      <c r="P238" s="696"/>
    </row>
    <row r="239" spans="1:16" ht="25.5" hidden="1">
      <c r="A239" s="509"/>
      <c r="B239" s="541" t="s">
        <v>75</v>
      </c>
      <c r="C239" s="540" t="s">
        <v>393</v>
      </c>
      <c r="D239" s="587">
        <v>532111</v>
      </c>
      <c r="E239" s="554"/>
      <c r="F239" s="554"/>
      <c r="G239" s="554">
        <f>J239*H239</f>
        <v>60000000</v>
      </c>
      <c r="H239" s="571">
        <v>10</v>
      </c>
      <c r="I239" s="571" t="s">
        <v>394</v>
      </c>
      <c r="J239" s="708">
        <v>6000000</v>
      </c>
      <c r="K239" s="582" t="s">
        <v>27</v>
      </c>
      <c r="L239" s="574">
        <v>41316</v>
      </c>
      <c r="M239" s="574">
        <v>41375</v>
      </c>
      <c r="N239" s="574">
        <v>41384</v>
      </c>
      <c r="O239" s="574">
        <v>41578</v>
      </c>
      <c r="P239" s="351"/>
    </row>
    <row r="240" spans="1:16" hidden="1">
      <c r="A240" s="509"/>
      <c r="B240" s="542"/>
      <c r="C240" s="540" t="s">
        <v>427</v>
      </c>
      <c r="D240" s="587">
        <v>532111</v>
      </c>
      <c r="E240" s="554"/>
      <c r="F240" s="554"/>
      <c r="G240" s="554">
        <f t="shared" ref="G240:G244" si="6">J240*H240</f>
        <v>28000000</v>
      </c>
      <c r="H240" s="571">
        <v>1</v>
      </c>
      <c r="I240" s="571" t="s">
        <v>394</v>
      </c>
      <c r="J240" s="708">
        <v>28000000</v>
      </c>
      <c r="K240" s="582" t="s">
        <v>27</v>
      </c>
      <c r="L240" s="574"/>
      <c r="M240" s="574"/>
      <c r="N240" s="574"/>
      <c r="O240" s="574"/>
      <c r="P240" s="351"/>
    </row>
    <row r="241" spans="1:16" hidden="1">
      <c r="A241" s="509"/>
      <c r="B241" s="542"/>
      <c r="C241" s="540" t="s">
        <v>428</v>
      </c>
      <c r="D241" s="587">
        <v>532111</v>
      </c>
      <c r="E241" s="554"/>
      <c r="F241" s="554"/>
      <c r="G241" s="554">
        <f t="shared" si="6"/>
        <v>3360000</v>
      </c>
      <c r="H241" s="571">
        <v>2</v>
      </c>
      <c r="I241" s="571" t="s">
        <v>394</v>
      </c>
      <c r="J241" s="708">
        <v>1680000</v>
      </c>
      <c r="K241" s="582" t="s">
        <v>27</v>
      </c>
      <c r="L241" s="574"/>
      <c r="M241" s="574"/>
      <c r="N241" s="574"/>
      <c r="O241" s="574"/>
      <c r="P241" s="351"/>
    </row>
    <row r="242" spans="1:16" ht="25.5" hidden="1">
      <c r="A242" s="509"/>
      <c r="B242" s="542"/>
      <c r="C242" s="540" t="s">
        <v>429</v>
      </c>
      <c r="D242" s="587">
        <v>532111</v>
      </c>
      <c r="E242" s="554"/>
      <c r="F242" s="554"/>
      <c r="G242" s="554">
        <f t="shared" si="6"/>
        <v>20000000</v>
      </c>
      <c r="H242" s="571">
        <v>1</v>
      </c>
      <c r="I242" s="571" t="s">
        <v>394</v>
      </c>
      <c r="J242" s="708">
        <v>20000000</v>
      </c>
      <c r="K242" s="582" t="s">
        <v>27</v>
      </c>
      <c r="L242" s="574"/>
      <c r="M242" s="574"/>
      <c r="N242" s="574"/>
      <c r="O242" s="574"/>
      <c r="P242" s="351"/>
    </row>
    <row r="243" spans="1:16" hidden="1">
      <c r="A243" s="509"/>
      <c r="B243" s="542"/>
      <c r="C243" s="540" t="s">
        <v>395</v>
      </c>
      <c r="D243" s="587">
        <v>532111</v>
      </c>
      <c r="E243" s="554"/>
      <c r="F243" s="554"/>
      <c r="G243" s="554">
        <f t="shared" si="6"/>
        <v>5750000</v>
      </c>
      <c r="H243" s="571">
        <v>1</v>
      </c>
      <c r="I243" s="571" t="s">
        <v>394</v>
      </c>
      <c r="J243" s="708">
        <v>5750000</v>
      </c>
      <c r="K243" s="582" t="s">
        <v>27</v>
      </c>
      <c r="L243" s="574"/>
      <c r="M243" s="574"/>
      <c r="N243" s="574"/>
      <c r="O243" s="574"/>
      <c r="P243" s="351"/>
    </row>
    <row r="244" spans="1:16" hidden="1">
      <c r="A244" s="509"/>
      <c r="B244" s="542"/>
      <c r="C244" s="540" t="s">
        <v>420</v>
      </c>
      <c r="D244" s="587">
        <v>532111</v>
      </c>
      <c r="E244" s="554"/>
      <c r="F244" s="554"/>
      <c r="G244" s="554">
        <f t="shared" si="6"/>
        <v>20000000</v>
      </c>
      <c r="H244" s="571">
        <v>1</v>
      </c>
      <c r="I244" s="571" t="s">
        <v>394</v>
      </c>
      <c r="J244" s="708">
        <v>20000000</v>
      </c>
      <c r="K244" s="582" t="s">
        <v>27</v>
      </c>
      <c r="L244" s="574"/>
      <c r="M244" s="574"/>
      <c r="N244" s="574"/>
      <c r="O244" s="574"/>
      <c r="P244" s="351"/>
    </row>
    <row r="245" spans="1:16" ht="38.25" hidden="1">
      <c r="A245" s="688"/>
      <c r="B245" s="697" t="s">
        <v>431</v>
      </c>
      <c r="C245" s="695"/>
      <c r="D245" s="700"/>
      <c r="E245" s="701"/>
      <c r="F245" s="701"/>
      <c r="G245" s="701"/>
      <c r="H245" s="695"/>
      <c r="I245" s="695"/>
      <c r="J245" s="702"/>
      <c r="K245" s="698"/>
      <c r="L245" s="706"/>
      <c r="M245" s="706"/>
      <c r="N245" s="706"/>
      <c r="O245" s="706"/>
      <c r="P245" s="696"/>
    </row>
    <row r="246" spans="1:16" ht="25.5" hidden="1">
      <c r="A246" s="509"/>
      <c r="B246" s="541" t="s">
        <v>75</v>
      </c>
      <c r="C246" s="540" t="s">
        <v>396</v>
      </c>
      <c r="D246" s="587">
        <v>532111</v>
      </c>
      <c r="E246" s="554"/>
      <c r="F246" s="554"/>
      <c r="G246" s="554">
        <f>H246*J246</f>
        <v>19000000</v>
      </c>
      <c r="H246" s="571">
        <v>2</v>
      </c>
      <c r="I246" s="571" t="s">
        <v>394</v>
      </c>
      <c r="J246" s="710">
        <v>9500000</v>
      </c>
      <c r="K246" s="582" t="s">
        <v>27</v>
      </c>
      <c r="L246" s="574"/>
      <c r="M246" s="574"/>
      <c r="N246" s="574"/>
      <c r="O246" s="574"/>
      <c r="P246" s="351"/>
    </row>
    <row r="247" spans="1:16" ht="25.5" hidden="1">
      <c r="A247" s="688"/>
      <c r="B247" s="697" t="s">
        <v>433</v>
      </c>
      <c r="C247" s="695"/>
      <c r="D247" s="700"/>
      <c r="E247" s="701"/>
      <c r="F247" s="701"/>
      <c r="G247" s="701"/>
      <c r="H247" s="695"/>
      <c r="I247" s="695"/>
      <c r="J247" s="702"/>
      <c r="K247" s="698"/>
      <c r="L247" s="695"/>
      <c r="M247" s="695"/>
      <c r="N247" s="695"/>
      <c r="O247" s="695"/>
      <c r="P247" s="696"/>
    </row>
    <row r="248" spans="1:16" ht="25.5" hidden="1">
      <c r="A248" s="509"/>
      <c r="B248" s="541" t="s">
        <v>75</v>
      </c>
      <c r="C248" s="540" t="s">
        <v>393</v>
      </c>
      <c r="D248" s="587">
        <v>532111</v>
      </c>
      <c r="E248" s="554"/>
      <c r="F248" s="554"/>
      <c r="G248" s="554">
        <f>H248*J248</f>
        <v>128000000</v>
      </c>
      <c r="H248" s="571">
        <v>16</v>
      </c>
      <c r="I248" s="571" t="s">
        <v>394</v>
      </c>
      <c r="J248" s="710">
        <v>8000000</v>
      </c>
      <c r="K248" s="582" t="s">
        <v>27</v>
      </c>
      <c r="L248" s="574">
        <v>41316</v>
      </c>
      <c r="M248" s="574">
        <v>41375</v>
      </c>
      <c r="N248" s="574">
        <v>41384</v>
      </c>
      <c r="O248" s="574">
        <v>41578</v>
      </c>
      <c r="P248" s="351"/>
    </row>
    <row r="249" spans="1:16" hidden="1">
      <c r="A249" s="509"/>
      <c r="B249" s="542"/>
      <c r="C249" s="546"/>
      <c r="D249" s="587"/>
      <c r="E249" s="554"/>
      <c r="F249" s="554"/>
      <c r="G249" s="554"/>
      <c r="H249" s="571"/>
      <c r="I249" s="571"/>
      <c r="J249" s="572"/>
      <c r="K249" s="582"/>
      <c r="L249" s="571"/>
      <c r="M249" s="571"/>
      <c r="N249" s="571"/>
      <c r="O249" s="571"/>
      <c r="P249" s="351"/>
    </row>
    <row r="250" spans="1:16" ht="25.5" hidden="1">
      <c r="A250" s="688"/>
      <c r="B250" s="697" t="s">
        <v>435</v>
      </c>
      <c r="C250" s="695"/>
      <c r="D250" s="700"/>
      <c r="E250" s="701"/>
      <c r="F250" s="701"/>
      <c r="G250" s="701"/>
      <c r="H250" s="695"/>
      <c r="I250" s="695"/>
      <c r="J250" s="702"/>
      <c r="K250" s="698"/>
      <c r="L250" s="706"/>
      <c r="M250" s="706"/>
      <c r="N250" s="706"/>
      <c r="O250" s="706"/>
      <c r="P250" s="696"/>
    </row>
    <row r="251" spans="1:16" ht="25.5" hidden="1">
      <c r="A251" s="509"/>
      <c r="B251" s="541" t="s">
        <v>75</v>
      </c>
      <c r="C251" s="540" t="s">
        <v>436</v>
      </c>
      <c r="D251" s="587">
        <v>532111</v>
      </c>
      <c r="E251" s="554"/>
      <c r="F251" s="554"/>
      <c r="G251" s="554">
        <f>H251*J251</f>
        <v>110000000</v>
      </c>
      <c r="H251" s="571">
        <v>1</v>
      </c>
      <c r="I251" s="571" t="s">
        <v>394</v>
      </c>
      <c r="J251" s="708">
        <v>110000000</v>
      </c>
      <c r="K251" s="582" t="s">
        <v>27</v>
      </c>
      <c r="L251" s="574">
        <v>41316</v>
      </c>
      <c r="M251" s="574">
        <v>41375</v>
      </c>
      <c r="N251" s="574">
        <v>41384</v>
      </c>
      <c r="O251" s="574">
        <v>41578</v>
      </c>
      <c r="P251" s="351"/>
    </row>
    <row r="252" spans="1:16" hidden="1">
      <c r="A252" s="509"/>
      <c r="B252" s="542"/>
      <c r="C252" s="540" t="s">
        <v>437</v>
      </c>
      <c r="D252" s="587">
        <v>532111</v>
      </c>
      <c r="E252" s="554"/>
      <c r="F252" s="554"/>
      <c r="G252" s="554">
        <f t="shared" ref="G252:G254" si="7">H252*J252</f>
        <v>100000000</v>
      </c>
      <c r="H252" s="571">
        <v>1</v>
      </c>
      <c r="I252" s="571" t="s">
        <v>394</v>
      </c>
      <c r="J252" s="708">
        <v>100000000</v>
      </c>
      <c r="K252" s="582" t="s">
        <v>27</v>
      </c>
      <c r="L252" s="574"/>
      <c r="M252" s="574"/>
      <c r="N252" s="574"/>
      <c r="O252" s="574"/>
      <c r="P252" s="351"/>
    </row>
    <row r="253" spans="1:16" hidden="1">
      <c r="A253" s="509"/>
      <c r="B253" s="542"/>
      <c r="C253" s="540" t="s">
        <v>439</v>
      </c>
      <c r="D253" s="587">
        <v>532111</v>
      </c>
      <c r="E253" s="554"/>
      <c r="F253" s="554"/>
      <c r="G253" s="554">
        <f t="shared" si="7"/>
        <v>10000000</v>
      </c>
      <c r="H253" s="571">
        <v>5</v>
      </c>
      <c r="I253" s="571" t="s">
        <v>394</v>
      </c>
      <c r="J253" s="708">
        <v>2000000</v>
      </c>
      <c r="K253" s="582" t="s">
        <v>27</v>
      </c>
      <c r="L253" s="574"/>
      <c r="M253" s="574"/>
      <c r="N253" s="574"/>
      <c r="O253" s="574"/>
      <c r="P253" s="351"/>
    </row>
    <row r="254" spans="1:16" ht="25.5" hidden="1">
      <c r="A254" s="509"/>
      <c r="B254" s="542"/>
      <c r="C254" s="540" t="s">
        <v>440</v>
      </c>
      <c r="D254" s="587">
        <v>532111</v>
      </c>
      <c r="E254" s="554"/>
      <c r="F254" s="554"/>
      <c r="G254" s="554">
        <f t="shared" si="7"/>
        <v>80000000</v>
      </c>
      <c r="H254" s="571">
        <v>1</v>
      </c>
      <c r="I254" s="571" t="s">
        <v>29</v>
      </c>
      <c r="J254" s="708">
        <v>80000000</v>
      </c>
      <c r="K254" s="582" t="s">
        <v>27</v>
      </c>
      <c r="L254" s="574"/>
      <c r="M254" s="574"/>
      <c r="N254" s="574"/>
      <c r="O254" s="574"/>
      <c r="P254" s="351"/>
    </row>
    <row r="255" spans="1:16" hidden="1">
      <c r="A255" s="688"/>
      <c r="B255" s="697" t="s">
        <v>443</v>
      </c>
      <c r="C255" s="695"/>
      <c r="D255" s="700"/>
      <c r="E255" s="701"/>
      <c r="F255" s="701"/>
      <c r="G255" s="701"/>
      <c r="H255" s="695"/>
      <c r="I255" s="695"/>
      <c r="J255" s="702"/>
      <c r="K255" s="698"/>
      <c r="L255" s="706"/>
      <c r="M255" s="706"/>
      <c r="N255" s="706"/>
      <c r="O255" s="706"/>
      <c r="P255" s="696"/>
    </row>
    <row r="256" spans="1:16" ht="25.5" hidden="1">
      <c r="A256" s="509"/>
      <c r="B256" s="541" t="s">
        <v>75</v>
      </c>
      <c r="C256" s="540" t="s">
        <v>444</v>
      </c>
      <c r="D256" s="587">
        <v>532111</v>
      </c>
      <c r="E256" s="554"/>
      <c r="F256" s="554"/>
      <c r="G256" s="554">
        <f>H256*J256</f>
        <v>5500000</v>
      </c>
      <c r="H256" s="571">
        <v>1</v>
      </c>
      <c r="I256" s="571" t="s">
        <v>445</v>
      </c>
      <c r="J256" s="708">
        <v>5500000</v>
      </c>
      <c r="K256" s="582" t="s">
        <v>27</v>
      </c>
      <c r="L256" s="574"/>
      <c r="M256" s="574"/>
      <c r="N256" s="574"/>
      <c r="O256" s="574"/>
      <c r="P256" s="351"/>
    </row>
    <row r="257" spans="1:16" hidden="1">
      <c r="A257" s="509"/>
      <c r="B257" s="542"/>
      <c r="C257" s="540" t="s">
        <v>396</v>
      </c>
      <c r="D257" s="587">
        <v>532111</v>
      </c>
      <c r="E257" s="554"/>
      <c r="F257" s="554"/>
      <c r="G257" s="554">
        <f t="shared" ref="G257:G258" si="8">H257*J257</f>
        <v>7000000</v>
      </c>
      <c r="H257" s="571">
        <v>1</v>
      </c>
      <c r="I257" s="571" t="s">
        <v>394</v>
      </c>
      <c r="J257" s="708">
        <v>7000000</v>
      </c>
      <c r="K257" s="582" t="s">
        <v>27</v>
      </c>
      <c r="L257" s="574"/>
      <c r="M257" s="574"/>
      <c r="N257" s="574"/>
      <c r="O257" s="574"/>
      <c r="P257" s="351"/>
    </row>
    <row r="258" spans="1:16" hidden="1">
      <c r="A258" s="509"/>
      <c r="B258" s="542"/>
      <c r="C258" s="540" t="s">
        <v>395</v>
      </c>
      <c r="D258" s="587">
        <v>532111</v>
      </c>
      <c r="E258" s="554"/>
      <c r="F258" s="554"/>
      <c r="G258" s="554">
        <f t="shared" si="8"/>
        <v>2000000</v>
      </c>
      <c r="H258" s="571">
        <v>2</v>
      </c>
      <c r="I258" s="571" t="s">
        <v>394</v>
      </c>
      <c r="J258" s="708">
        <v>1000000</v>
      </c>
      <c r="K258" s="582" t="s">
        <v>27</v>
      </c>
      <c r="L258" s="574"/>
      <c r="M258" s="574"/>
      <c r="N258" s="574"/>
      <c r="O258" s="574"/>
      <c r="P258" s="351"/>
    </row>
    <row r="259" spans="1:16" ht="25.5" hidden="1">
      <c r="A259" s="688"/>
      <c r="B259" s="697" t="s">
        <v>447</v>
      </c>
      <c r="C259" s="695"/>
      <c r="D259" s="700"/>
      <c r="E259" s="701"/>
      <c r="F259" s="701"/>
      <c r="G259" s="701"/>
      <c r="H259" s="695"/>
      <c r="I259" s="695"/>
      <c r="J259" s="702"/>
      <c r="K259" s="698"/>
      <c r="L259" s="695"/>
      <c r="M259" s="695"/>
      <c r="N259" s="695"/>
      <c r="O259" s="695"/>
      <c r="P259" s="696"/>
    </row>
    <row r="260" spans="1:16" ht="25.5" hidden="1">
      <c r="A260" s="509"/>
      <c r="B260" s="541" t="s">
        <v>75</v>
      </c>
      <c r="C260" s="540" t="s">
        <v>410</v>
      </c>
      <c r="D260" s="587">
        <v>532111</v>
      </c>
      <c r="E260" s="554"/>
      <c r="F260" s="554"/>
      <c r="G260" s="554">
        <f>H260*J260</f>
        <v>706000</v>
      </c>
      <c r="H260" s="571">
        <v>1</v>
      </c>
      <c r="I260" s="571" t="s">
        <v>394</v>
      </c>
      <c r="J260" s="708">
        <v>706000</v>
      </c>
      <c r="K260" s="582" t="s">
        <v>27</v>
      </c>
      <c r="L260" s="574">
        <v>41316</v>
      </c>
      <c r="M260" s="574">
        <v>41375</v>
      </c>
      <c r="N260" s="574">
        <v>41384</v>
      </c>
      <c r="O260" s="574">
        <v>41578</v>
      </c>
      <c r="P260" s="351"/>
    </row>
    <row r="261" spans="1:16" hidden="1">
      <c r="A261" s="509"/>
      <c r="B261" s="542"/>
      <c r="C261" s="540" t="s">
        <v>448</v>
      </c>
      <c r="D261" s="587">
        <v>532111</v>
      </c>
      <c r="E261" s="554"/>
      <c r="F261" s="554"/>
      <c r="G261" s="554">
        <f t="shared" ref="G261:G264" si="9">H261*J261</f>
        <v>1462000</v>
      </c>
      <c r="H261" s="571">
        <v>1</v>
      </c>
      <c r="I261" s="571" t="s">
        <v>394</v>
      </c>
      <c r="J261" s="708">
        <v>1462000</v>
      </c>
      <c r="K261" s="582" t="s">
        <v>27</v>
      </c>
      <c r="L261" s="574"/>
      <c r="M261" s="574"/>
      <c r="N261" s="574"/>
      <c r="O261" s="574"/>
      <c r="P261" s="351"/>
    </row>
    <row r="262" spans="1:16" hidden="1">
      <c r="A262" s="509"/>
      <c r="B262" s="542"/>
      <c r="C262" s="540" t="s">
        <v>393</v>
      </c>
      <c r="D262" s="587">
        <v>532111</v>
      </c>
      <c r="E262" s="554"/>
      <c r="F262" s="554"/>
      <c r="G262" s="554">
        <f t="shared" si="9"/>
        <v>9358000</v>
      </c>
      <c r="H262" s="571">
        <v>2</v>
      </c>
      <c r="I262" s="571" t="s">
        <v>394</v>
      </c>
      <c r="J262" s="708">
        <v>4679000</v>
      </c>
      <c r="K262" s="582" t="s">
        <v>27</v>
      </c>
      <c r="L262" s="574"/>
      <c r="M262" s="574"/>
      <c r="N262" s="574"/>
      <c r="O262" s="574"/>
      <c r="P262" s="351"/>
    </row>
    <row r="263" spans="1:16" hidden="1">
      <c r="A263" s="509"/>
      <c r="B263" s="542"/>
      <c r="C263" s="540" t="s">
        <v>449</v>
      </c>
      <c r="D263" s="587">
        <v>532111</v>
      </c>
      <c r="E263" s="554"/>
      <c r="F263" s="554"/>
      <c r="G263" s="554">
        <f t="shared" si="9"/>
        <v>4236000</v>
      </c>
      <c r="H263" s="571">
        <v>1</v>
      </c>
      <c r="I263" s="571" t="s">
        <v>394</v>
      </c>
      <c r="J263" s="708">
        <v>4236000</v>
      </c>
      <c r="K263" s="582" t="s">
        <v>27</v>
      </c>
      <c r="L263" s="574"/>
      <c r="M263" s="574"/>
      <c r="N263" s="574"/>
      <c r="O263" s="574"/>
      <c r="P263" s="351"/>
    </row>
    <row r="264" spans="1:16" hidden="1">
      <c r="A264" s="509"/>
      <c r="B264" s="542"/>
      <c r="C264" s="540" t="s">
        <v>409</v>
      </c>
      <c r="D264" s="587">
        <v>532111</v>
      </c>
      <c r="E264" s="554"/>
      <c r="F264" s="554"/>
      <c r="G264" s="554">
        <f t="shared" si="9"/>
        <v>4260000</v>
      </c>
      <c r="H264" s="571">
        <v>2</v>
      </c>
      <c r="I264" s="571" t="s">
        <v>394</v>
      </c>
      <c r="J264" s="708">
        <v>2130000</v>
      </c>
      <c r="K264" s="582" t="s">
        <v>27</v>
      </c>
      <c r="L264" s="574"/>
      <c r="M264" s="574"/>
      <c r="N264" s="574"/>
      <c r="O264" s="574"/>
      <c r="P264" s="351"/>
    </row>
    <row r="265" spans="1:16" ht="25.5" hidden="1">
      <c r="A265" s="688"/>
      <c r="B265" s="697" t="s">
        <v>451</v>
      </c>
      <c r="C265" s="695"/>
      <c r="D265" s="700"/>
      <c r="E265" s="701"/>
      <c r="F265" s="701"/>
      <c r="G265" s="701"/>
      <c r="H265" s="695"/>
      <c r="I265" s="695"/>
      <c r="J265" s="702"/>
      <c r="K265" s="698"/>
      <c r="L265" s="706"/>
      <c r="M265" s="706"/>
      <c r="N265" s="706"/>
      <c r="O265" s="706"/>
      <c r="P265" s="696"/>
    </row>
    <row r="266" spans="1:16" ht="25.5" hidden="1">
      <c r="A266" s="509"/>
      <c r="B266" s="541" t="s">
        <v>75</v>
      </c>
      <c r="C266" s="540" t="s">
        <v>452</v>
      </c>
      <c r="D266" s="587">
        <v>532111</v>
      </c>
      <c r="E266" s="554"/>
      <c r="F266" s="554"/>
      <c r="G266" s="554">
        <f>H266*J266</f>
        <v>10500000</v>
      </c>
      <c r="H266" s="571">
        <v>1</v>
      </c>
      <c r="I266" s="571" t="s">
        <v>394</v>
      </c>
      <c r="J266" s="708">
        <v>10500000</v>
      </c>
      <c r="K266" s="582" t="s">
        <v>27</v>
      </c>
      <c r="L266" s="574"/>
      <c r="M266" s="574"/>
      <c r="N266" s="574"/>
      <c r="O266" s="574"/>
      <c r="P266" s="351"/>
    </row>
    <row r="267" spans="1:16" hidden="1">
      <c r="A267" s="509"/>
      <c r="B267" s="542"/>
      <c r="C267" s="540" t="s">
        <v>409</v>
      </c>
      <c r="D267" s="587">
        <v>532111</v>
      </c>
      <c r="E267" s="554"/>
      <c r="F267" s="554"/>
      <c r="G267" s="554">
        <f t="shared" ref="G267:G270" si="10">H267*J267</f>
        <v>3500000</v>
      </c>
      <c r="H267" s="571">
        <v>2</v>
      </c>
      <c r="I267" s="571" t="s">
        <v>394</v>
      </c>
      <c r="J267" s="708">
        <v>1750000</v>
      </c>
      <c r="K267" s="582" t="s">
        <v>27</v>
      </c>
      <c r="L267" s="574"/>
      <c r="M267" s="574"/>
      <c r="N267" s="574"/>
      <c r="O267" s="574"/>
      <c r="P267" s="351"/>
    </row>
    <row r="268" spans="1:16" hidden="1">
      <c r="A268" s="509"/>
      <c r="B268" s="542"/>
      <c r="C268" s="540" t="s">
        <v>453</v>
      </c>
      <c r="D268" s="587">
        <v>532111</v>
      </c>
      <c r="E268" s="554"/>
      <c r="F268" s="554"/>
      <c r="G268" s="554">
        <f t="shared" si="10"/>
        <v>3500000</v>
      </c>
      <c r="H268" s="571">
        <v>2</v>
      </c>
      <c r="I268" s="571" t="s">
        <v>394</v>
      </c>
      <c r="J268" s="708">
        <v>1750000</v>
      </c>
      <c r="K268" s="582" t="s">
        <v>27</v>
      </c>
      <c r="L268" s="574"/>
      <c r="M268" s="574"/>
      <c r="N268" s="574"/>
      <c r="O268" s="574"/>
      <c r="P268" s="351"/>
    </row>
    <row r="269" spans="1:16" hidden="1">
      <c r="A269" s="509"/>
      <c r="B269" s="542"/>
      <c r="C269" s="540" t="s">
        <v>454</v>
      </c>
      <c r="D269" s="587">
        <v>532111</v>
      </c>
      <c r="E269" s="554"/>
      <c r="F269" s="554"/>
      <c r="G269" s="554">
        <f t="shared" si="10"/>
        <v>2961000</v>
      </c>
      <c r="H269" s="571">
        <v>1</v>
      </c>
      <c r="I269" s="571" t="s">
        <v>394</v>
      </c>
      <c r="J269" s="708">
        <v>2961000</v>
      </c>
      <c r="K269" s="582" t="s">
        <v>27</v>
      </c>
      <c r="L269" s="574"/>
      <c r="M269" s="574"/>
      <c r="N269" s="574"/>
      <c r="O269" s="574"/>
      <c r="P269" s="351"/>
    </row>
    <row r="270" spans="1:16" hidden="1">
      <c r="A270" s="509"/>
      <c r="B270" s="542"/>
      <c r="C270" s="540" t="s">
        <v>455</v>
      </c>
      <c r="D270" s="587">
        <v>532111</v>
      </c>
      <c r="E270" s="554"/>
      <c r="F270" s="554"/>
      <c r="G270" s="554">
        <f t="shared" si="10"/>
        <v>6678000</v>
      </c>
      <c r="H270" s="571">
        <v>1</v>
      </c>
      <c r="I270" s="571" t="s">
        <v>394</v>
      </c>
      <c r="J270" s="708">
        <v>6678000</v>
      </c>
      <c r="K270" s="582" t="s">
        <v>27</v>
      </c>
      <c r="L270" s="574"/>
      <c r="M270" s="574"/>
      <c r="N270" s="574"/>
      <c r="O270" s="574"/>
      <c r="P270" s="351"/>
    </row>
    <row r="271" spans="1:16" ht="25.5" hidden="1">
      <c r="A271" s="688"/>
      <c r="B271" s="697" t="s">
        <v>457</v>
      </c>
      <c r="C271" s="695"/>
      <c r="D271" s="700"/>
      <c r="E271" s="701"/>
      <c r="F271" s="701"/>
      <c r="G271" s="701"/>
      <c r="H271" s="695"/>
      <c r="I271" s="695"/>
      <c r="J271" s="702"/>
      <c r="K271" s="698"/>
      <c r="L271" s="706"/>
      <c r="M271" s="706"/>
      <c r="N271" s="706"/>
      <c r="O271" s="706"/>
      <c r="P271" s="696"/>
    </row>
    <row r="272" spans="1:16" ht="25.5" hidden="1">
      <c r="A272" s="509"/>
      <c r="B272" s="541" t="s">
        <v>75</v>
      </c>
      <c r="C272" s="540" t="s">
        <v>458</v>
      </c>
      <c r="D272" s="587">
        <v>532111</v>
      </c>
      <c r="E272" s="554"/>
      <c r="F272" s="554"/>
      <c r="G272" s="554">
        <f>H272*J272</f>
        <v>100000000</v>
      </c>
      <c r="H272" s="571">
        <v>1</v>
      </c>
      <c r="I272" s="571" t="s">
        <v>394</v>
      </c>
      <c r="J272" s="708">
        <v>100000000</v>
      </c>
      <c r="K272" s="582" t="s">
        <v>27</v>
      </c>
      <c r="L272" s="574"/>
      <c r="M272" s="574"/>
      <c r="N272" s="574"/>
      <c r="O272" s="574"/>
      <c r="P272" s="351"/>
    </row>
    <row r="273" spans="1:16" hidden="1">
      <c r="A273" s="509"/>
      <c r="B273" s="542"/>
      <c r="C273" s="540" t="s">
        <v>393</v>
      </c>
      <c r="D273" s="587">
        <v>532111</v>
      </c>
      <c r="E273" s="554"/>
      <c r="F273" s="554"/>
      <c r="G273" s="554">
        <f t="shared" ref="G273:G276" si="11">H273*J273</f>
        <v>63000000</v>
      </c>
      <c r="H273" s="571">
        <v>9</v>
      </c>
      <c r="I273" s="571" t="s">
        <v>394</v>
      </c>
      <c r="J273" s="708">
        <v>7000000</v>
      </c>
      <c r="K273" s="582" t="s">
        <v>27</v>
      </c>
      <c r="L273" s="574"/>
      <c r="M273" s="574"/>
      <c r="N273" s="574"/>
      <c r="O273" s="574"/>
      <c r="P273" s="351"/>
    </row>
    <row r="274" spans="1:16" hidden="1">
      <c r="A274" s="509"/>
      <c r="B274" s="542"/>
      <c r="C274" s="540" t="s">
        <v>459</v>
      </c>
      <c r="D274" s="587">
        <v>532111</v>
      </c>
      <c r="E274" s="554"/>
      <c r="F274" s="554"/>
      <c r="G274" s="554">
        <f t="shared" si="11"/>
        <v>7000000</v>
      </c>
      <c r="H274" s="571">
        <v>2</v>
      </c>
      <c r="I274" s="571" t="s">
        <v>394</v>
      </c>
      <c r="J274" s="708">
        <v>3500000</v>
      </c>
      <c r="K274" s="582" t="s">
        <v>27</v>
      </c>
      <c r="L274" s="574"/>
      <c r="M274" s="574"/>
      <c r="N274" s="574"/>
      <c r="O274" s="574"/>
      <c r="P274" s="351"/>
    </row>
    <row r="275" spans="1:16" hidden="1">
      <c r="A275" s="509"/>
      <c r="B275" s="542"/>
      <c r="C275" s="540" t="s">
        <v>396</v>
      </c>
      <c r="D275" s="587">
        <v>532111</v>
      </c>
      <c r="E275" s="554"/>
      <c r="F275" s="554"/>
      <c r="G275" s="554">
        <f t="shared" si="11"/>
        <v>17000000</v>
      </c>
      <c r="H275" s="571">
        <v>2</v>
      </c>
      <c r="I275" s="571" t="s">
        <v>394</v>
      </c>
      <c r="J275" s="708">
        <v>8500000</v>
      </c>
      <c r="K275" s="582" t="s">
        <v>27</v>
      </c>
      <c r="L275" s="574"/>
      <c r="M275" s="574"/>
      <c r="N275" s="574"/>
      <c r="O275" s="574"/>
      <c r="P275" s="351"/>
    </row>
    <row r="276" spans="1:16" hidden="1">
      <c r="A276" s="509"/>
      <c r="B276" s="542"/>
      <c r="C276" s="540" t="s">
        <v>460</v>
      </c>
      <c r="D276" s="587">
        <v>532111</v>
      </c>
      <c r="E276" s="554"/>
      <c r="F276" s="554"/>
      <c r="G276" s="554">
        <f t="shared" si="11"/>
        <v>2000000</v>
      </c>
      <c r="H276" s="571">
        <v>2</v>
      </c>
      <c r="I276" s="571" t="s">
        <v>394</v>
      </c>
      <c r="J276" s="708">
        <v>1000000</v>
      </c>
      <c r="K276" s="582" t="s">
        <v>27</v>
      </c>
      <c r="L276" s="574"/>
      <c r="M276" s="574"/>
      <c r="N276" s="574"/>
      <c r="O276" s="574"/>
      <c r="P276" s="351"/>
    </row>
    <row r="277" spans="1:16" hidden="1">
      <c r="A277" s="688"/>
      <c r="B277" s="697" t="s">
        <v>462</v>
      </c>
      <c r="C277" s="695"/>
      <c r="D277" s="700"/>
      <c r="E277" s="701"/>
      <c r="F277" s="701"/>
      <c r="G277" s="701"/>
      <c r="H277" s="695"/>
      <c r="I277" s="695"/>
      <c r="J277" s="702"/>
      <c r="K277" s="698"/>
      <c r="L277" s="706"/>
      <c r="M277" s="706"/>
      <c r="N277" s="706"/>
      <c r="O277" s="706"/>
      <c r="P277" s="696"/>
    </row>
    <row r="278" spans="1:16" ht="25.5" hidden="1">
      <c r="A278" s="509"/>
      <c r="B278" s="541" t="s">
        <v>75</v>
      </c>
      <c r="C278" s="540" t="s">
        <v>393</v>
      </c>
      <c r="D278" s="587">
        <v>532111</v>
      </c>
      <c r="E278" s="554"/>
      <c r="F278" s="554"/>
      <c r="G278" s="554">
        <f>H278*J278</f>
        <v>22500000</v>
      </c>
      <c r="H278" s="571">
        <v>3</v>
      </c>
      <c r="I278" s="571" t="s">
        <v>394</v>
      </c>
      <c r="J278" s="708">
        <v>7500000</v>
      </c>
      <c r="K278" s="582" t="s">
        <v>27</v>
      </c>
      <c r="L278" s="574">
        <v>41316</v>
      </c>
      <c r="M278" s="574">
        <v>41375</v>
      </c>
      <c r="N278" s="574">
        <v>41384</v>
      </c>
      <c r="O278" s="574">
        <v>41578</v>
      </c>
      <c r="P278" s="351"/>
    </row>
    <row r="279" spans="1:16" hidden="1">
      <c r="A279" s="509"/>
      <c r="B279" s="542"/>
      <c r="C279" s="540" t="s">
        <v>395</v>
      </c>
      <c r="D279" s="587">
        <v>532111</v>
      </c>
      <c r="E279" s="554"/>
      <c r="F279" s="554"/>
      <c r="G279" s="554">
        <f>H279*J279</f>
        <v>4500000</v>
      </c>
      <c r="H279" s="571">
        <v>3</v>
      </c>
      <c r="I279" s="571" t="s">
        <v>394</v>
      </c>
      <c r="J279" s="708">
        <v>1500000</v>
      </c>
      <c r="K279" s="582" t="s">
        <v>27</v>
      </c>
      <c r="L279" s="574"/>
      <c r="M279" s="574"/>
      <c r="N279" s="574"/>
      <c r="O279" s="574"/>
      <c r="P279" s="351"/>
    </row>
    <row r="280" spans="1:16" ht="38.25" hidden="1">
      <c r="A280" s="688"/>
      <c r="B280" s="697" t="s">
        <v>464</v>
      </c>
      <c r="C280" s="695"/>
      <c r="D280" s="700"/>
      <c r="E280" s="701"/>
      <c r="F280" s="701"/>
      <c r="G280" s="701"/>
      <c r="H280" s="695"/>
      <c r="I280" s="695"/>
      <c r="J280" s="702"/>
      <c r="K280" s="698"/>
      <c r="L280" s="706"/>
      <c r="M280" s="706"/>
      <c r="N280" s="706"/>
      <c r="O280" s="706"/>
      <c r="P280" s="696"/>
    </row>
    <row r="281" spans="1:16" ht="25.5" hidden="1">
      <c r="A281" s="509"/>
      <c r="B281" s="541" t="s">
        <v>75</v>
      </c>
      <c r="C281" s="540" t="s">
        <v>393</v>
      </c>
      <c r="D281" s="587">
        <v>532111</v>
      </c>
      <c r="E281" s="554"/>
      <c r="F281" s="554"/>
      <c r="G281" s="554">
        <f>H281*J281</f>
        <v>15000000</v>
      </c>
      <c r="H281" s="571">
        <v>2</v>
      </c>
      <c r="I281" s="571" t="s">
        <v>394</v>
      </c>
      <c r="J281" s="708">
        <v>7500000</v>
      </c>
      <c r="K281" s="582" t="s">
        <v>27</v>
      </c>
      <c r="L281" s="574"/>
      <c r="M281" s="574"/>
      <c r="N281" s="574"/>
      <c r="O281" s="574"/>
      <c r="P281" s="351"/>
    </row>
    <row r="282" spans="1:16" hidden="1">
      <c r="A282" s="509"/>
      <c r="B282" s="542"/>
      <c r="C282" s="540" t="s">
        <v>395</v>
      </c>
      <c r="D282" s="587"/>
      <c r="E282" s="554"/>
      <c r="F282" s="554"/>
      <c r="G282" s="554">
        <f t="shared" ref="G282:G285" si="12">H282*J282</f>
        <v>3000000</v>
      </c>
      <c r="H282" s="571">
        <v>2</v>
      </c>
      <c r="I282" s="571" t="s">
        <v>394</v>
      </c>
      <c r="J282" s="708">
        <v>1500000</v>
      </c>
      <c r="K282" s="582" t="s">
        <v>27</v>
      </c>
      <c r="L282" s="574"/>
      <c r="M282" s="574"/>
      <c r="N282" s="574"/>
      <c r="O282" s="574"/>
      <c r="P282" s="351"/>
    </row>
    <row r="283" spans="1:16" ht="25.5" hidden="1">
      <c r="A283" s="509"/>
      <c r="B283" s="542"/>
      <c r="C283" s="540" t="s">
        <v>465</v>
      </c>
      <c r="D283" s="587"/>
      <c r="E283" s="554"/>
      <c r="F283" s="554"/>
      <c r="G283" s="554">
        <f t="shared" si="12"/>
        <v>20000000</v>
      </c>
      <c r="H283" s="571">
        <v>1</v>
      </c>
      <c r="I283" s="571" t="s">
        <v>29</v>
      </c>
      <c r="J283" s="708">
        <v>20000000</v>
      </c>
      <c r="K283" s="582" t="s">
        <v>27</v>
      </c>
      <c r="L283" s="574"/>
      <c r="M283" s="574"/>
      <c r="N283" s="574"/>
      <c r="O283" s="574"/>
      <c r="P283" s="351"/>
    </row>
    <row r="284" spans="1:16" hidden="1">
      <c r="A284" s="688"/>
      <c r="B284" s="697" t="s">
        <v>467</v>
      </c>
      <c r="C284" s="695"/>
      <c r="D284" s="700"/>
      <c r="E284" s="701"/>
      <c r="F284" s="701"/>
      <c r="G284" s="701"/>
      <c r="H284" s="695"/>
      <c r="I284" s="695"/>
      <c r="J284" s="702"/>
      <c r="K284" s="698"/>
      <c r="L284" s="695"/>
      <c r="M284" s="695"/>
      <c r="N284" s="695"/>
      <c r="O284" s="695"/>
      <c r="P284" s="696"/>
    </row>
    <row r="285" spans="1:16" ht="25.5" hidden="1">
      <c r="A285" s="509"/>
      <c r="B285" s="541" t="s">
        <v>75</v>
      </c>
      <c r="C285" s="540" t="s">
        <v>468</v>
      </c>
      <c r="D285" s="587">
        <v>532111</v>
      </c>
      <c r="E285" s="554"/>
      <c r="F285" s="554"/>
      <c r="G285" s="554">
        <f t="shared" si="12"/>
        <v>30000000</v>
      </c>
      <c r="H285" s="571">
        <v>1</v>
      </c>
      <c r="I285" s="571" t="s">
        <v>29</v>
      </c>
      <c r="J285" s="710">
        <v>30000000</v>
      </c>
      <c r="K285" s="582" t="s">
        <v>27</v>
      </c>
      <c r="L285" s="574">
        <v>41316</v>
      </c>
      <c r="M285" s="574">
        <v>41375</v>
      </c>
      <c r="N285" s="574">
        <v>41384</v>
      </c>
      <c r="O285" s="574">
        <v>41578</v>
      </c>
      <c r="P285" s="351"/>
    </row>
    <row r="286" spans="1:16" ht="15" customHeight="1">
      <c r="A286" s="1110">
        <v>7</v>
      </c>
      <c r="B286" s="1092" t="s">
        <v>470</v>
      </c>
      <c r="C286" s="1093"/>
      <c r="D286" s="1093"/>
      <c r="E286" s="1093"/>
      <c r="F286" s="1093"/>
      <c r="G286" s="1093"/>
      <c r="H286" s="1093"/>
      <c r="I286" s="1093"/>
      <c r="J286" s="1093"/>
      <c r="K286" s="1093"/>
      <c r="L286" s="1093"/>
      <c r="M286" s="1093"/>
      <c r="N286" s="1093"/>
      <c r="O286" s="1093"/>
      <c r="P286" s="1094"/>
    </row>
    <row r="287" spans="1:16" ht="15" customHeight="1">
      <c r="A287" s="1112"/>
      <c r="B287" s="1098" t="s">
        <v>472</v>
      </c>
      <c r="C287" s="1099"/>
      <c r="D287" s="1099"/>
      <c r="E287" s="1099"/>
      <c r="F287" s="1099"/>
      <c r="G287" s="1099"/>
      <c r="H287" s="1099"/>
      <c r="I287" s="1099"/>
      <c r="J287" s="1099"/>
      <c r="K287" s="1099"/>
      <c r="L287" s="1099"/>
      <c r="M287" s="1099"/>
      <c r="N287" s="1099"/>
      <c r="O287" s="1099"/>
      <c r="P287" s="1100"/>
    </row>
    <row r="288" spans="1:16">
      <c r="A288" s="1112"/>
      <c r="B288" s="1095" t="s">
        <v>73</v>
      </c>
      <c r="C288" s="1096"/>
      <c r="D288" s="1096"/>
      <c r="E288" s="1096"/>
      <c r="F288" s="1096"/>
      <c r="G288" s="1096"/>
      <c r="H288" s="1096"/>
      <c r="I288" s="1096"/>
      <c r="J288" s="1096"/>
      <c r="K288" s="1096"/>
      <c r="L288" s="1096"/>
      <c r="M288" s="1096"/>
      <c r="N288" s="1096"/>
      <c r="O288" s="1096"/>
      <c r="P288" s="1097"/>
    </row>
    <row r="289" spans="1:19">
      <c r="A289" s="1111"/>
      <c r="B289" s="1086" t="s">
        <v>473</v>
      </c>
      <c r="C289" s="1087"/>
      <c r="D289" s="1087"/>
      <c r="E289" s="1087"/>
      <c r="F289" s="1087"/>
      <c r="G289" s="1087"/>
      <c r="H289" s="1087"/>
      <c r="I289" s="1087"/>
      <c r="J289" s="1087"/>
      <c r="K289" s="1087"/>
      <c r="L289" s="1087"/>
      <c r="M289" s="1087"/>
      <c r="N289" s="1087"/>
      <c r="O289" s="1087"/>
      <c r="P289" s="1088"/>
    </row>
    <row r="290" spans="1:19" ht="25.5">
      <c r="A290" s="509"/>
      <c r="B290" s="541" t="s">
        <v>75</v>
      </c>
      <c r="C290" s="540" t="s">
        <v>474</v>
      </c>
      <c r="D290" s="587">
        <v>532111</v>
      </c>
      <c r="E290" s="585">
        <f>H290*J290</f>
        <v>1400000000</v>
      </c>
      <c r="F290" s="554"/>
      <c r="G290" s="554"/>
      <c r="H290" s="571">
        <v>1</v>
      </c>
      <c r="I290" s="571" t="s">
        <v>29</v>
      </c>
      <c r="J290" s="708">
        <v>1400000000</v>
      </c>
      <c r="K290" s="582" t="s">
        <v>27</v>
      </c>
      <c r="L290" s="571"/>
      <c r="M290" s="571"/>
      <c r="N290" s="571"/>
      <c r="O290" s="571"/>
      <c r="P290" s="351"/>
    </row>
    <row r="291" spans="1:19">
      <c r="A291" s="509"/>
      <c r="B291" s="542"/>
      <c r="C291" s="540" t="s">
        <v>475</v>
      </c>
      <c r="D291" s="587">
        <v>532111</v>
      </c>
      <c r="E291" s="554">
        <f>H291*J291</f>
        <v>100000000</v>
      </c>
      <c r="F291" s="554"/>
      <c r="G291" s="554"/>
      <c r="H291" s="571">
        <v>1</v>
      </c>
      <c r="I291" s="571" t="s">
        <v>29</v>
      </c>
      <c r="J291" s="708">
        <v>100000000</v>
      </c>
      <c r="K291" s="582" t="s">
        <v>27</v>
      </c>
      <c r="L291" s="571"/>
      <c r="M291" s="571"/>
      <c r="N291" s="571"/>
      <c r="O291" s="571"/>
      <c r="P291" s="351"/>
    </row>
    <row r="292" spans="1:19">
      <c r="A292" s="688">
        <v>8</v>
      </c>
      <c r="B292" s="1086" t="s">
        <v>476</v>
      </c>
      <c r="C292" s="1087"/>
      <c r="D292" s="1087"/>
      <c r="E292" s="1087"/>
      <c r="F292" s="1087"/>
      <c r="G292" s="1087"/>
      <c r="H292" s="1087"/>
      <c r="I292" s="1087"/>
      <c r="J292" s="1087"/>
      <c r="K292" s="1087"/>
      <c r="L292" s="1087"/>
      <c r="M292" s="1087"/>
      <c r="N292" s="1087"/>
      <c r="O292" s="1087"/>
      <c r="P292" s="1088"/>
    </row>
    <row r="293" spans="1:19" ht="25.5">
      <c r="A293" s="509"/>
      <c r="B293" s="541" t="s">
        <v>75</v>
      </c>
      <c r="C293" s="540" t="s">
        <v>389</v>
      </c>
      <c r="D293" s="587">
        <v>537112</v>
      </c>
      <c r="E293" s="585">
        <f>H293*J293</f>
        <v>250000000</v>
      </c>
      <c r="F293" s="554"/>
      <c r="H293" s="571">
        <v>1</v>
      </c>
      <c r="I293" s="571" t="s">
        <v>29</v>
      </c>
      <c r="J293" s="710">
        <v>250000000</v>
      </c>
      <c r="K293" s="582" t="s">
        <v>27</v>
      </c>
      <c r="L293" s="574">
        <v>41337</v>
      </c>
      <c r="M293" s="574">
        <v>41369</v>
      </c>
      <c r="N293" s="574">
        <v>41374</v>
      </c>
      <c r="O293" s="574">
        <v>41402</v>
      </c>
      <c r="P293" s="351"/>
    </row>
    <row r="294" spans="1:19">
      <c r="A294" s="688">
        <v>9</v>
      </c>
      <c r="B294" s="1095" t="s">
        <v>416</v>
      </c>
      <c r="C294" s="1096"/>
      <c r="D294" s="1096"/>
      <c r="E294" s="1096"/>
      <c r="F294" s="1096"/>
      <c r="G294" s="1096"/>
      <c r="H294" s="1096"/>
      <c r="I294" s="1096"/>
      <c r="J294" s="1096"/>
      <c r="K294" s="1096"/>
      <c r="L294" s="1096"/>
      <c r="M294" s="1096"/>
      <c r="N294" s="1096"/>
      <c r="O294" s="1096"/>
      <c r="P294" s="1097"/>
    </row>
    <row r="295" spans="1:19" ht="25.5" hidden="1">
      <c r="A295" s="509"/>
      <c r="B295" s="541" t="s">
        <v>75</v>
      </c>
      <c r="C295" s="540" t="s">
        <v>477</v>
      </c>
      <c r="D295" s="587">
        <v>532111</v>
      </c>
      <c r="E295" s="554"/>
      <c r="F295" s="554"/>
      <c r="G295" s="554">
        <f>H295*J295</f>
        <v>15000000</v>
      </c>
      <c r="H295" s="571">
        <v>3</v>
      </c>
      <c r="I295" s="571" t="s">
        <v>394</v>
      </c>
      <c r="J295" s="708">
        <v>5000000</v>
      </c>
      <c r="K295" s="582" t="s">
        <v>27</v>
      </c>
      <c r="L295" s="571"/>
      <c r="M295" s="571"/>
      <c r="N295" s="571"/>
      <c r="O295" s="571"/>
      <c r="P295" s="351"/>
    </row>
    <row r="296" spans="1:19" hidden="1">
      <c r="A296" s="509"/>
      <c r="B296" s="542"/>
      <c r="C296" s="540" t="s">
        <v>478</v>
      </c>
      <c r="D296" s="587">
        <v>532111</v>
      </c>
      <c r="E296" s="554"/>
      <c r="F296" s="554"/>
      <c r="G296" s="554">
        <f t="shared" ref="G296:G297" si="13">H296*J296</f>
        <v>15000000</v>
      </c>
      <c r="H296" s="571">
        <v>2</v>
      </c>
      <c r="I296" s="571" t="s">
        <v>394</v>
      </c>
      <c r="J296" s="708">
        <v>7500000</v>
      </c>
      <c r="K296" s="582" t="s">
        <v>27</v>
      </c>
      <c r="L296" s="571"/>
      <c r="M296" s="571"/>
      <c r="N296" s="571"/>
      <c r="O296" s="571"/>
      <c r="P296" s="351"/>
    </row>
    <row r="297" spans="1:19" hidden="1">
      <c r="A297" s="509"/>
      <c r="B297" s="542"/>
      <c r="C297" s="540" t="s">
        <v>479</v>
      </c>
      <c r="D297" s="587">
        <v>532111</v>
      </c>
      <c r="E297" s="554"/>
      <c r="F297" s="554"/>
      <c r="G297" s="554">
        <f t="shared" si="13"/>
        <v>17500000</v>
      </c>
      <c r="H297" s="571">
        <v>10</v>
      </c>
      <c r="I297" s="571" t="s">
        <v>394</v>
      </c>
      <c r="J297" s="708">
        <v>1750000</v>
      </c>
      <c r="K297" s="582" t="s">
        <v>27</v>
      </c>
      <c r="L297" s="571"/>
      <c r="M297" s="571"/>
      <c r="N297" s="571"/>
      <c r="O297" s="571"/>
      <c r="P297" s="351"/>
    </row>
    <row r="298" spans="1:19" ht="25.5">
      <c r="A298" s="509"/>
      <c r="B298" s="541" t="s">
        <v>75</v>
      </c>
      <c r="C298" s="540" t="s">
        <v>480</v>
      </c>
      <c r="D298" s="587">
        <v>532111</v>
      </c>
      <c r="E298" s="585">
        <f>H298*J298</f>
        <v>33580000</v>
      </c>
      <c r="F298" s="554"/>
      <c r="G298" s="571"/>
      <c r="H298" s="571">
        <v>2</v>
      </c>
      <c r="I298" s="571" t="s">
        <v>394</v>
      </c>
      <c r="J298" s="708">
        <v>16790000</v>
      </c>
      <c r="K298" s="582" t="s">
        <v>27</v>
      </c>
      <c r="L298" s="574">
        <v>41337</v>
      </c>
      <c r="M298" s="574">
        <v>41369</v>
      </c>
      <c r="N298" s="574">
        <v>41374</v>
      </c>
      <c r="O298" s="574">
        <v>41402</v>
      </c>
      <c r="P298" s="356"/>
      <c r="Q298" s="359"/>
      <c r="R298" s="359"/>
      <c r="S298" s="359"/>
    </row>
    <row r="299" spans="1:19" ht="25.5">
      <c r="A299" s="509"/>
      <c r="B299" s="542"/>
      <c r="C299" s="540" t="s">
        <v>481</v>
      </c>
      <c r="D299" s="587">
        <v>532111</v>
      </c>
      <c r="E299" s="585">
        <f>H299*J299</f>
        <v>300000000</v>
      </c>
      <c r="F299" s="554"/>
      <c r="G299" s="554"/>
      <c r="H299" s="571">
        <v>40</v>
      </c>
      <c r="I299" s="571" t="s">
        <v>394</v>
      </c>
      <c r="J299" s="708">
        <v>7500000</v>
      </c>
      <c r="K299" s="582" t="s">
        <v>27</v>
      </c>
      <c r="L299" s="574">
        <v>41337</v>
      </c>
      <c r="M299" s="574">
        <v>41369</v>
      </c>
      <c r="N299" s="574">
        <v>41374</v>
      </c>
      <c r="O299" s="574">
        <v>41402</v>
      </c>
      <c r="P299" s="356"/>
      <c r="Q299" s="359"/>
      <c r="R299" s="359"/>
      <c r="S299" s="359"/>
    </row>
    <row r="300" spans="1:19" ht="25.5" hidden="1">
      <c r="A300" s="509"/>
      <c r="B300" s="542"/>
      <c r="C300" s="540" t="s">
        <v>482</v>
      </c>
      <c r="D300" s="587">
        <v>532111</v>
      </c>
      <c r="E300" s="554"/>
      <c r="F300" s="554"/>
      <c r="G300" s="554">
        <f>H300*J300</f>
        <v>5000000</v>
      </c>
      <c r="H300" s="571">
        <v>1</v>
      </c>
      <c r="I300" s="571" t="s">
        <v>394</v>
      </c>
      <c r="J300" s="708">
        <v>5000000</v>
      </c>
      <c r="K300" s="582" t="s">
        <v>27</v>
      </c>
      <c r="L300" s="571"/>
      <c r="M300" s="571"/>
      <c r="N300" s="571"/>
      <c r="O300" s="571"/>
      <c r="P300" s="356"/>
      <c r="Q300" s="359"/>
      <c r="R300" s="359"/>
      <c r="S300" s="359"/>
    </row>
    <row r="301" spans="1:19" ht="25.5" hidden="1">
      <c r="A301" s="509"/>
      <c r="B301" s="542"/>
      <c r="C301" s="540" t="s">
        <v>483</v>
      </c>
      <c r="D301" s="587">
        <v>532111</v>
      </c>
      <c r="E301" s="554"/>
      <c r="F301" s="554"/>
      <c r="G301" s="554">
        <f t="shared" ref="G301:G303" si="14">H301*J301</f>
        <v>188500000</v>
      </c>
      <c r="H301" s="571">
        <v>13</v>
      </c>
      <c r="I301" s="571" t="s">
        <v>394</v>
      </c>
      <c r="J301" s="708">
        <v>14500000</v>
      </c>
      <c r="K301" s="582" t="s">
        <v>27</v>
      </c>
      <c r="L301" s="571"/>
      <c r="M301" s="571"/>
      <c r="N301" s="571"/>
      <c r="O301" s="571"/>
      <c r="P301" s="356"/>
      <c r="Q301" s="359"/>
      <c r="R301" s="359"/>
      <c r="S301" s="359"/>
    </row>
    <row r="302" spans="1:19" ht="25.5" hidden="1">
      <c r="A302" s="509"/>
      <c r="B302" s="542"/>
      <c r="C302" s="540" t="s">
        <v>484</v>
      </c>
      <c r="D302" s="587">
        <v>532111</v>
      </c>
      <c r="E302" s="554"/>
      <c r="F302" s="554"/>
      <c r="G302" s="554">
        <f t="shared" si="14"/>
        <v>190000000</v>
      </c>
      <c r="H302" s="571">
        <v>1</v>
      </c>
      <c r="I302" s="571" t="s">
        <v>29</v>
      </c>
      <c r="J302" s="708">
        <v>190000000</v>
      </c>
      <c r="K302" s="582" t="s">
        <v>27</v>
      </c>
      <c r="L302" s="571"/>
      <c r="M302" s="571"/>
      <c r="N302" s="571"/>
      <c r="O302" s="571"/>
      <c r="P302" s="356"/>
      <c r="Q302" s="359"/>
      <c r="R302" s="359"/>
      <c r="S302" s="359"/>
    </row>
    <row r="303" spans="1:19" ht="25.5" hidden="1">
      <c r="A303" s="509"/>
      <c r="B303" s="542"/>
      <c r="C303" s="540" t="s">
        <v>485</v>
      </c>
      <c r="D303" s="587">
        <v>532111</v>
      </c>
      <c r="E303" s="554"/>
      <c r="F303" s="554"/>
      <c r="G303" s="554">
        <f t="shared" si="14"/>
        <v>175000000</v>
      </c>
      <c r="H303" s="571">
        <v>500</v>
      </c>
      <c r="I303" s="571" t="s">
        <v>394</v>
      </c>
      <c r="J303" s="708">
        <v>350000</v>
      </c>
      <c r="K303" s="582" t="s">
        <v>27</v>
      </c>
      <c r="L303" s="571"/>
      <c r="M303" s="571"/>
      <c r="N303" s="571"/>
      <c r="O303" s="571"/>
      <c r="P303" s="356"/>
      <c r="Q303" s="359"/>
      <c r="R303" s="359"/>
      <c r="S303" s="359"/>
    </row>
    <row r="304" spans="1:19" hidden="1">
      <c r="A304" s="688"/>
      <c r="B304" s="697" t="s">
        <v>391</v>
      </c>
      <c r="C304" s="695"/>
      <c r="D304" s="700"/>
      <c r="E304" s="701"/>
      <c r="F304" s="701"/>
      <c r="G304" s="701"/>
      <c r="H304" s="695"/>
      <c r="I304" s="695"/>
      <c r="J304" s="702"/>
      <c r="K304" s="698"/>
      <c r="L304" s="695"/>
      <c r="M304" s="695"/>
      <c r="N304" s="695"/>
      <c r="O304" s="695"/>
      <c r="P304" s="704"/>
      <c r="Q304" s="359"/>
      <c r="R304" s="359"/>
      <c r="S304" s="359"/>
    </row>
    <row r="305" spans="1:55" ht="25.5" hidden="1">
      <c r="A305" s="509"/>
      <c r="B305" s="541" t="s">
        <v>75</v>
      </c>
      <c r="C305" s="540" t="s">
        <v>486</v>
      </c>
      <c r="D305" s="587">
        <v>532111</v>
      </c>
      <c r="E305" s="554"/>
      <c r="F305" s="554"/>
      <c r="G305" s="554">
        <f>H305*J305</f>
        <v>6000000</v>
      </c>
      <c r="H305" s="571">
        <v>5</v>
      </c>
      <c r="I305" s="571" t="s">
        <v>394</v>
      </c>
      <c r="J305" s="708">
        <v>1200000</v>
      </c>
      <c r="K305" s="582" t="s">
        <v>27</v>
      </c>
      <c r="L305" s="571"/>
      <c r="M305" s="571"/>
      <c r="N305" s="571"/>
      <c r="O305" s="571"/>
      <c r="P305" s="356"/>
      <c r="Q305" s="359"/>
      <c r="R305" s="359"/>
      <c r="S305" s="359"/>
    </row>
    <row r="306" spans="1:55" hidden="1">
      <c r="A306" s="509"/>
      <c r="B306" s="542"/>
      <c r="C306" s="540" t="s">
        <v>487</v>
      </c>
      <c r="D306" s="587">
        <v>532111</v>
      </c>
      <c r="E306" s="554"/>
      <c r="F306" s="554"/>
      <c r="G306" s="554">
        <f>H306*J306</f>
        <v>18000000</v>
      </c>
      <c r="H306" s="571">
        <v>1</v>
      </c>
      <c r="I306" s="571" t="s">
        <v>29</v>
      </c>
      <c r="J306" s="708">
        <v>18000000</v>
      </c>
      <c r="K306" s="582" t="s">
        <v>27</v>
      </c>
      <c r="L306" s="571"/>
      <c r="M306" s="571"/>
      <c r="N306" s="571"/>
      <c r="O306" s="571"/>
      <c r="P306" s="356"/>
      <c r="Q306" s="359"/>
      <c r="R306" s="359"/>
      <c r="S306" s="359"/>
    </row>
    <row r="307" spans="1:55" s="351" customFormat="1">
      <c r="A307" s="688">
        <v>10</v>
      </c>
      <c r="B307" s="1095" t="s">
        <v>709</v>
      </c>
      <c r="C307" s="1096"/>
      <c r="D307" s="1096"/>
      <c r="E307" s="1096"/>
      <c r="F307" s="1096"/>
      <c r="G307" s="1096"/>
      <c r="H307" s="1096"/>
      <c r="I307" s="1096"/>
      <c r="J307" s="1096"/>
      <c r="K307" s="1096"/>
      <c r="L307" s="1096"/>
      <c r="M307" s="1096"/>
      <c r="N307" s="1096"/>
      <c r="O307" s="1096"/>
      <c r="P307" s="1096"/>
      <c r="Q307" s="359"/>
      <c r="R307" s="359"/>
      <c r="S307" s="359"/>
      <c r="T307" s="359"/>
      <c r="U307" s="359"/>
      <c r="V307" s="359"/>
      <c r="W307" s="359"/>
      <c r="X307" s="359"/>
      <c r="Y307" s="359"/>
      <c r="Z307" s="359"/>
      <c r="AA307" s="359"/>
      <c r="AB307" s="359"/>
      <c r="AC307" s="359"/>
      <c r="AD307" s="359"/>
      <c r="AE307" s="359"/>
      <c r="AF307" s="359"/>
      <c r="AG307" s="359"/>
      <c r="AH307" s="359"/>
      <c r="AI307" s="359"/>
      <c r="AJ307" s="359"/>
      <c r="AK307" s="359"/>
      <c r="AL307" s="359"/>
      <c r="AM307" s="359"/>
      <c r="AN307" s="359"/>
      <c r="AO307" s="359"/>
      <c r="AP307" s="359"/>
      <c r="AQ307" s="359"/>
      <c r="AR307" s="359"/>
      <c r="AS307" s="359"/>
      <c r="AT307" s="359"/>
      <c r="AU307" s="359"/>
      <c r="AV307" s="359"/>
      <c r="AW307" s="359"/>
      <c r="AX307" s="359"/>
      <c r="AY307" s="359"/>
      <c r="AZ307" s="359"/>
      <c r="BA307" s="359"/>
      <c r="BB307" s="359"/>
      <c r="BC307" s="357"/>
    </row>
    <row r="308" spans="1:55" s="746" customFormat="1" ht="39">
      <c r="A308" s="753"/>
      <c r="B308" s="754" t="s">
        <v>196</v>
      </c>
      <c r="C308" s="760" t="s">
        <v>872</v>
      </c>
      <c r="D308" s="755">
        <v>525119</v>
      </c>
      <c r="E308" s="751">
        <f>H308*J308</f>
        <v>375000000</v>
      </c>
      <c r="F308" s="756"/>
      <c r="G308" s="494"/>
      <c r="H308" s="757">
        <v>3000</v>
      </c>
      <c r="I308" s="757" t="s">
        <v>188</v>
      </c>
      <c r="J308" s="758">
        <v>125000</v>
      </c>
      <c r="K308" s="759" t="s">
        <v>76</v>
      </c>
      <c r="L308" s="574">
        <v>41337</v>
      </c>
      <c r="M308" s="574">
        <v>41369</v>
      </c>
      <c r="N308" s="574">
        <v>41374</v>
      </c>
      <c r="O308" s="574">
        <v>41402</v>
      </c>
      <c r="P308" s="761"/>
      <c r="Q308" s="749"/>
      <c r="R308" s="749"/>
      <c r="S308" s="749"/>
      <c r="T308" s="749"/>
      <c r="U308" s="749"/>
      <c r="V308" s="749"/>
      <c r="W308" s="749"/>
      <c r="X308" s="749"/>
      <c r="Y308" s="749"/>
      <c r="Z308" s="749"/>
      <c r="AA308" s="749"/>
      <c r="AB308" s="749"/>
      <c r="AC308" s="749"/>
      <c r="AD308" s="749"/>
      <c r="AE308" s="749"/>
      <c r="AF308" s="749"/>
      <c r="AG308" s="749"/>
      <c r="AH308" s="749"/>
      <c r="AI308" s="749"/>
      <c r="AJ308" s="749"/>
      <c r="AK308" s="749"/>
      <c r="AL308" s="749"/>
      <c r="AM308" s="749"/>
      <c r="AN308" s="749"/>
      <c r="AO308" s="749"/>
      <c r="AP308" s="749"/>
      <c r="AQ308" s="749"/>
      <c r="AR308" s="749"/>
      <c r="AS308" s="749"/>
      <c r="AT308" s="749"/>
      <c r="AU308" s="749"/>
      <c r="AV308" s="749"/>
      <c r="AW308" s="749"/>
      <c r="AX308" s="749"/>
      <c r="AY308" s="749"/>
      <c r="AZ308" s="749"/>
      <c r="BA308" s="749"/>
      <c r="BB308" s="749"/>
      <c r="BC308" s="747"/>
    </row>
    <row r="309" spans="1:55">
      <c r="A309" s="688">
        <v>11</v>
      </c>
      <c r="B309" s="1095" t="s">
        <v>22</v>
      </c>
      <c r="C309" s="1096"/>
      <c r="D309" s="1096"/>
      <c r="E309" s="1096"/>
      <c r="F309" s="1096"/>
      <c r="G309" s="1096"/>
      <c r="H309" s="1096"/>
      <c r="I309" s="1096"/>
      <c r="J309" s="1096"/>
      <c r="K309" s="1096"/>
      <c r="L309" s="1096"/>
      <c r="M309" s="1096"/>
      <c r="N309" s="1096"/>
      <c r="O309" s="1096"/>
      <c r="P309" s="1096"/>
      <c r="Q309" s="359"/>
      <c r="R309" s="359"/>
      <c r="S309" s="359"/>
    </row>
    <row r="310" spans="1:55" ht="25.5">
      <c r="A310" s="509"/>
      <c r="B310" s="541" t="s">
        <v>75</v>
      </c>
      <c r="C310" s="540" t="s">
        <v>488</v>
      </c>
      <c r="D310" s="587">
        <v>532111</v>
      </c>
      <c r="E310" s="585">
        <f>H310*J310</f>
        <v>400000000</v>
      </c>
      <c r="F310" s="554"/>
      <c r="G310" s="554"/>
      <c r="H310" s="571">
        <v>20</v>
      </c>
      <c r="I310" s="571" t="s">
        <v>445</v>
      </c>
      <c r="J310" s="708">
        <v>20000000</v>
      </c>
      <c r="K310" s="582" t="s">
        <v>27</v>
      </c>
      <c r="L310" s="550">
        <v>41325</v>
      </c>
      <c r="M310" s="551">
        <v>41384</v>
      </c>
      <c r="N310" s="564">
        <v>41395</v>
      </c>
      <c r="O310" s="564">
        <v>41460</v>
      </c>
      <c r="P310" s="351"/>
    </row>
    <row r="311" spans="1:55" hidden="1">
      <c r="A311" s="509"/>
      <c r="B311" s="542"/>
      <c r="C311" s="540" t="s">
        <v>489</v>
      </c>
      <c r="D311" s="587">
        <v>532111</v>
      </c>
      <c r="E311" s="554"/>
      <c r="F311" s="554"/>
      <c r="G311" s="554">
        <f>H311*J311</f>
        <v>6400000</v>
      </c>
      <c r="H311" s="538">
        <v>8</v>
      </c>
      <c r="I311" s="538" t="s">
        <v>490</v>
      </c>
      <c r="J311" s="708">
        <v>800000</v>
      </c>
      <c r="K311" s="582" t="s">
        <v>27</v>
      </c>
      <c r="L311" s="550"/>
      <c r="M311" s="551"/>
      <c r="N311" s="564"/>
      <c r="O311" s="564"/>
      <c r="P311" s="351"/>
    </row>
    <row r="312" spans="1:55" hidden="1">
      <c r="A312" s="509"/>
      <c r="B312" s="542"/>
      <c r="C312" s="540" t="s">
        <v>491</v>
      </c>
      <c r="D312" s="587">
        <v>532111</v>
      </c>
      <c r="E312" s="554"/>
      <c r="F312" s="554"/>
      <c r="G312" s="554">
        <f t="shared" ref="G312:G315" si="15">H312*J312</f>
        <v>16000000</v>
      </c>
      <c r="H312" s="538">
        <v>32</v>
      </c>
      <c r="I312" s="538" t="s">
        <v>490</v>
      </c>
      <c r="J312" s="708">
        <v>500000</v>
      </c>
      <c r="K312" s="582" t="s">
        <v>27</v>
      </c>
      <c r="L312" s="550"/>
      <c r="M312" s="551"/>
      <c r="N312" s="564"/>
      <c r="O312" s="564"/>
      <c r="P312" s="351"/>
    </row>
    <row r="313" spans="1:55" hidden="1">
      <c r="A313" s="509"/>
      <c r="B313" s="542"/>
      <c r="C313" s="540" t="s">
        <v>492</v>
      </c>
      <c r="D313" s="587">
        <v>532111</v>
      </c>
      <c r="E313" s="554"/>
      <c r="F313" s="554"/>
      <c r="G313" s="554">
        <f t="shared" si="15"/>
        <v>6000000</v>
      </c>
      <c r="H313" s="538">
        <v>2</v>
      </c>
      <c r="I313" s="538" t="s">
        <v>445</v>
      </c>
      <c r="J313" s="708">
        <v>3000000</v>
      </c>
      <c r="K313" s="582" t="s">
        <v>27</v>
      </c>
      <c r="L313" s="550"/>
      <c r="M313" s="551"/>
      <c r="N313" s="564"/>
      <c r="O313" s="564"/>
      <c r="P313" s="351"/>
    </row>
    <row r="314" spans="1:55" ht="25.5" hidden="1">
      <c r="A314" s="509"/>
      <c r="B314" s="542"/>
      <c r="C314" s="540" t="s">
        <v>493</v>
      </c>
      <c r="D314" s="587">
        <v>532111</v>
      </c>
      <c r="E314" s="554"/>
      <c r="F314" s="554"/>
      <c r="G314" s="554">
        <f t="shared" si="15"/>
        <v>14000000</v>
      </c>
      <c r="H314" s="538">
        <v>1</v>
      </c>
      <c r="I314" s="538" t="s">
        <v>445</v>
      </c>
      <c r="J314" s="708">
        <v>14000000</v>
      </c>
      <c r="K314" s="582" t="s">
        <v>27</v>
      </c>
      <c r="L314" s="550"/>
      <c r="M314" s="551"/>
      <c r="N314" s="564"/>
      <c r="O314" s="564"/>
      <c r="P314" s="351"/>
    </row>
    <row r="315" spans="1:55" ht="25.5" hidden="1">
      <c r="A315" s="509"/>
      <c r="B315" s="542"/>
      <c r="C315" s="540" t="s">
        <v>32</v>
      </c>
      <c r="D315" s="587">
        <v>532111</v>
      </c>
      <c r="E315" s="554"/>
      <c r="F315" s="554"/>
      <c r="G315" s="554">
        <f t="shared" si="15"/>
        <v>20000000</v>
      </c>
      <c r="H315" s="538">
        <v>1</v>
      </c>
      <c r="I315" s="538" t="s">
        <v>29</v>
      </c>
      <c r="J315" s="708">
        <v>20000000</v>
      </c>
      <c r="K315" s="582" t="s">
        <v>27</v>
      </c>
      <c r="L315" s="550"/>
      <c r="M315" s="551"/>
      <c r="N315" s="564"/>
      <c r="O315" s="564"/>
      <c r="P315" s="351"/>
    </row>
    <row r="316" spans="1:55" ht="25.5" hidden="1">
      <c r="A316" s="688"/>
      <c r="B316" s="697" t="s">
        <v>495</v>
      </c>
      <c r="C316" s="695"/>
      <c r="D316" s="700"/>
      <c r="E316" s="701"/>
      <c r="F316" s="701"/>
      <c r="G316" s="701"/>
      <c r="H316" s="695"/>
      <c r="I316" s="695"/>
      <c r="J316" s="702"/>
      <c r="K316" s="698"/>
      <c r="L316" s="695"/>
      <c r="M316" s="695"/>
      <c r="N316" s="695"/>
      <c r="O316" s="695"/>
      <c r="P316" s="696"/>
    </row>
    <row r="317" spans="1:55" ht="25.5" hidden="1">
      <c r="A317" s="509"/>
      <c r="B317" s="541" t="s">
        <v>75</v>
      </c>
      <c r="C317" s="540" t="s">
        <v>487</v>
      </c>
      <c r="D317" s="587">
        <v>532111</v>
      </c>
      <c r="E317" s="554"/>
      <c r="F317" s="554"/>
      <c r="G317" s="554">
        <v>28400000</v>
      </c>
      <c r="H317" s="571">
        <v>1</v>
      </c>
      <c r="I317" s="571" t="s">
        <v>29</v>
      </c>
      <c r="J317" s="572"/>
      <c r="K317" s="582" t="s">
        <v>27</v>
      </c>
      <c r="L317" s="550">
        <v>41325</v>
      </c>
      <c r="M317" s="551">
        <v>41384</v>
      </c>
      <c r="N317" s="564">
        <v>41395</v>
      </c>
      <c r="O317" s="564">
        <v>41460</v>
      </c>
      <c r="P317" s="351"/>
    </row>
    <row r="318" spans="1:55">
      <c r="A318" s="1113">
        <v>12</v>
      </c>
      <c r="B318" s="1095" t="s">
        <v>443</v>
      </c>
      <c r="C318" s="1096"/>
      <c r="D318" s="1096"/>
      <c r="E318" s="1096"/>
      <c r="F318" s="1096"/>
      <c r="G318" s="1096"/>
      <c r="H318" s="1096"/>
      <c r="I318" s="1096"/>
      <c r="J318" s="1096"/>
      <c r="K318" s="1096"/>
      <c r="L318" s="1096"/>
      <c r="M318" s="1096"/>
      <c r="N318" s="1096"/>
      <c r="O318" s="1096"/>
      <c r="P318" s="1097"/>
    </row>
    <row r="319" spans="1:55" ht="25.5" hidden="1" customHeight="1">
      <c r="A319" s="1114"/>
      <c r="B319" s="743" t="s">
        <v>496</v>
      </c>
      <c r="C319" s="693"/>
      <c r="D319" s="700"/>
      <c r="E319" s="762"/>
      <c r="F319" s="762"/>
      <c r="G319" s="762"/>
      <c r="H319" s="693"/>
      <c r="I319" s="693"/>
      <c r="J319" s="763"/>
      <c r="K319" s="764"/>
      <c r="L319" s="693"/>
      <c r="M319" s="693"/>
      <c r="N319" s="693"/>
      <c r="O319" s="693"/>
      <c r="P319" s="765"/>
    </row>
    <row r="320" spans="1:55" ht="25.5" hidden="1" customHeight="1">
      <c r="A320" s="1114"/>
      <c r="B320" s="744" t="s">
        <v>75</v>
      </c>
      <c r="C320" s="539" t="s">
        <v>497</v>
      </c>
      <c r="D320" s="587">
        <v>532111</v>
      </c>
      <c r="E320" s="766"/>
      <c r="F320" s="766"/>
      <c r="G320" s="766">
        <f>H320*J320</f>
        <v>30000000</v>
      </c>
      <c r="H320" s="767">
        <v>1</v>
      </c>
      <c r="I320" s="767" t="s">
        <v>394</v>
      </c>
      <c r="J320" s="768">
        <v>30000000</v>
      </c>
      <c r="K320" s="769" t="s">
        <v>27</v>
      </c>
      <c r="L320" s="770">
        <v>41325</v>
      </c>
      <c r="M320" s="771">
        <v>41384</v>
      </c>
      <c r="N320" s="772">
        <v>41395</v>
      </c>
      <c r="O320" s="772">
        <v>41460</v>
      </c>
      <c r="P320" s="773"/>
    </row>
    <row r="321" spans="1:16" ht="15" hidden="1" customHeight="1">
      <c r="A321" s="1114"/>
      <c r="B321" s="745"/>
      <c r="C321" s="539" t="s">
        <v>498</v>
      </c>
      <c r="D321" s="587">
        <v>532111</v>
      </c>
      <c r="E321" s="766"/>
      <c r="F321" s="766"/>
      <c r="G321" s="766">
        <f t="shared" ref="G321:G330" si="16">H321*J321</f>
        <v>45000000</v>
      </c>
      <c r="H321" s="767">
        <v>1</v>
      </c>
      <c r="I321" s="767" t="s">
        <v>394</v>
      </c>
      <c r="J321" s="768">
        <v>45000000</v>
      </c>
      <c r="K321" s="769" t="s">
        <v>27</v>
      </c>
      <c r="L321" s="770"/>
      <c r="M321" s="771"/>
      <c r="N321" s="772"/>
      <c r="O321" s="772"/>
      <c r="P321" s="773"/>
    </row>
    <row r="322" spans="1:16" ht="15" hidden="1" customHeight="1">
      <c r="A322" s="1114"/>
      <c r="B322" s="745"/>
      <c r="C322" s="539" t="s">
        <v>499</v>
      </c>
      <c r="D322" s="587">
        <v>532111</v>
      </c>
      <c r="E322" s="766"/>
      <c r="F322" s="766"/>
      <c r="G322" s="766">
        <f t="shared" si="16"/>
        <v>12150000</v>
      </c>
      <c r="H322" s="767">
        <v>9</v>
      </c>
      <c r="I322" s="767" t="s">
        <v>394</v>
      </c>
      <c r="J322" s="768">
        <v>1350000</v>
      </c>
      <c r="K322" s="769" t="s">
        <v>27</v>
      </c>
      <c r="L322" s="770"/>
      <c r="M322" s="771"/>
      <c r="N322" s="772"/>
      <c r="O322" s="772"/>
      <c r="P322" s="773"/>
    </row>
    <row r="323" spans="1:16" ht="15" hidden="1" customHeight="1">
      <c r="A323" s="1114"/>
      <c r="B323" s="745"/>
      <c r="C323" s="539" t="s">
        <v>500</v>
      </c>
      <c r="D323" s="587">
        <v>532111</v>
      </c>
      <c r="E323" s="766"/>
      <c r="F323" s="766"/>
      <c r="G323" s="766">
        <f t="shared" si="16"/>
        <v>37500000</v>
      </c>
      <c r="H323" s="767">
        <v>25</v>
      </c>
      <c r="I323" s="767" t="s">
        <v>394</v>
      </c>
      <c r="J323" s="768">
        <v>1500000</v>
      </c>
      <c r="K323" s="769" t="s">
        <v>27</v>
      </c>
      <c r="L323" s="770"/>
      <c r="M323" s="771"/>
      <c r="N323" s="772"/>
      <c r="O323" s="772"/>
      <c r="P323" s="773"/>
    </row>
    <row r="324" spans="1:16" ht="15" hidden="1" customHeight="1">
      <c r="A324" s="1114"/>
      <c r="B324" s="745"/>
      <c r="C324" s="539" t="s">
        <v>425</v>
      </c>
      <c r="D324" s="587">
        <v>532111</v>
      </c>
      <c r="E324" s="766"/>
      <c r="F324" s="766"/>
      <c r="G324" s="766">
        <f t="shared" si="16"/>
        <v>5000000</v>
      </c>
      <c r="H324" s="767">
        <v>1</v>
      </c>
      <c r="I324" s="767" t="s">
        <v>394</v>
      </c>
      <c r="J324" s="768">
        <v>5000000</v>
      </c>
      <c r="K324" s="769" t="s">
        <v>27</v>
      </c>
      <c r="L324" s="770"/>
      <c r="M324" s="771"/>
      <c r="N324" s="772"/>
      <c r="O324" s="772"/>
      <c r="P324" s="773"/>
    </row>
    <row r="325" spans="1:16" ht="15" hidden="1" customHeight="1">
      <c r="A325" s="1114"/>
      <c r="B325" s="745"/>
      <c r="C325" s="539" t="s">
        <v>501</v>
      </c>
      <c r="D325" s="587">
        <v>532111</v>
      </c>
      <c r="E325" s="766"/>
      <c r="F325" s="766"/>
      <c r="G325" s="766">
        <f t="shared" si="16"/>
        <v>9000000</v>
      </c>
      <c r="H325" s="767">
        <v>9</v>
      </c>
      <c r="I325" s="767" t="s">
        <v>394</v>
      </c>
      <c r="J325" s="768">
        <v>1000000</v>
      </c>
      <c r="K325" s="769" t="s">
        <v>27</v>
      </c>
      <c r="L325" s="770"/>
      <c r="M325" s="771"/>
      <c r="N325" s="772"/>
      <c r="O325" s="772"/>
      <c r="P325" s="773"/>
    </row>
    <row r="326" spans="1:16" ht="15" hidden="1" customHeight="1">
      <c r="A326" s="1114"/>
      <c r="B326" s="745"/>
      <c r="C326" s="539" t="s">
        <v>502</v>
      </c>
      <c r="D326" s="587">
        <v>532111</v>
      </c>
      <c r="E326" s="766"/>
      <c r="F326" s="766"/>
      <c r="G326" s="766">
        <f t="shared" si="16"/>
        <v>1700000</v>
      </c>
      <c r="H326" s="767">
        <v>1</v>
      </c>
      <c r="I326" s="767" t="s">
        <v>394</v>
      </c>
      <c r="J326" s="768">
        <v>1700000</v>
      </c>
      <c r="K326" s="769" t="s">
        <v>27</v>
      </c>
      <c r="L326" s="770"/>
      <c r="M326" s="771"/>
      <c r="N326" s="772"/>
      <c r="O326" s="772"/>
      <c r="P326" s="773"/>
    </row>
    <row r="327" spans="1:16" ht="15" hidden="1" customHeight="1">
      <c r="A327" s="1114"/>
      <c r="B327" s="745"/>
      <c r="C327" s="539" t="s">
        <v>503</v>
      </c>
      <c r="D327" s="587">
        <v>532111</v>
      </c>
      <c r="E327" s="766"/>
      <c r="F327" s="766"/>
      <c r="G327" s="766">
        <f t="shared" si="16"/>
        <v>20000000</v>
      </c>
      <c r="H327" s="767">
        <v>1</v>
      </c>
      <c r="I327" s="767" t="s">
        <v>445</v>
      </c>
      <c r="J327" s="768">
        <v>20000000</v>
      </c>
      <c r="K327" s="769" t="s">
        <v>27</v>
      </c>
      <c r="L327" s="770"/>
      <c r="M327" s="771"/>
      <c r="N327" s="772"/>
      <c r="O327" s="772"/>
      <c r="P327" s="773"/>
    </row>
    <row r="328" spans="1:16" ht="15" hidden="1" customHeight="1">
      <c r="A328" s="1114"/>
      <c r="B328" s="745"/>
      <c r="C328" s="539" t="s">
        <v>504</v>
      </c>
      <c r="D328" s="587">
        <v>532111</v>
      </c>
      <c r="E328" s="766"/>
      <c r="F328" s="766"/>
      <c r="G328" s="766">
        <f t="shared" si="16"/>
        <v>3400000</v>
      </c>
      <c r="H328" s="767">
        <v>4</v>
      </c>
      <c r="I328" s="767" t="s">
        <v>394</v>
      </c>
      <c r="J328" s="768">
        <v>850000</v>
      </c>
      <c r="K328" s="769" t="s">
        <v>27</v>
      </c>
      <c r="L328" s="770"/>
      <c r="M328" s="771"/>
      <c r="N328" s="772"/>
      <c r="O328" s="772"/>
      <c r="P328" s="773"/>
    </row>
    <row r="329" spans="1:16" ht="15" hidden="1" customHeight="1">
      <c r="A329" s="1114"/>
      <c r="B329" s="745"/>
      <c r="C329" s="539" t="s">
        <v>505</v>
      </c>
      <c r="D329" s="587">
        <v>532111</v>
      </c>
      <c r="E329" s="766"/>
      <c r="F329" s="766"/>
      <c r="G329" s="766">
        <f t="shared" si="16"/>
        <v>10000000</v>
      </c>
      <c r="H329" s="767">
        <v>2</v>
      </c>
      <c r="I329" s="767" t="s">
        <v>394</v>
      </c>
      <c r="J329" s="768">
        <v>5000000</v>
      </c>
      <c r="K329" s="769" t="s">
        <v>27</v>
      </c>
      <c r="L329" s="770"/>
      <c r="M329" s="771"/>
      <c r="N329" s="772"/>
      <c r="O329" s="772"/>
      <c r="P329" s="773"/>
    </row>
    <row r="330" spans="1:16" ht="15" hidden="1" customHeight="1">
      <c r="A330" s="1114"/>
      <c r="B330" s="744" t="s">
        <v>26</v>
      </c>
      <c r="C330" s="539" t="s">
        <v>506</v>
      </c>
      <c r="D330" s="587">
        <v>536111</v>
      </c>
      <c r="E330" s="766"/>
      <c r="F330" s="766"/>
      <c r="G330" s="766">
        <f t="shared" si="16"/>
        <v>13500000</v>
      </c>
      <c r="H330" s="767">
        <v>9</v>
      </c>
      <c r="I330" s="767" t="s">
        <v>445</v>
      </c>
      <c r="J330" s="768">
        <v>1500000</v>
      </c>
      <c r="K330" s="769" t="s">
        <v>27</v>
      </c>
      <c r="L330" s="770"/>
      <c r="M330" s="771"/>
      <c r="N330" s="772"/>
      <c r="O330" s="772"/>
      <c r="P330" s="773"/>
    </row>
    <row r="331" spans="1:16">
      <c r="A331" s="1115"/>
      <c r="B331" s="1086" t="s">
        <v>507</v>
      </c>
      <c r="C331" s="1087"/>
      <c r="D331" s="1087"/>
      <c r="E331" s="1087"/>
      <c r="F331" s="1087"/>
      <c r="G331" s="1087"/>
      <c r="H331" s="1087"/>
      <c r="I331" s="1087"/>
      <c r="J331" s="1087"/>
      <c r="K331" s="1087"/>
      <c r="L331" s="1087"/>
      <c r="M331" s="1087"/>
      <c r="N331" s="1087"/>
      <c r="O331" s="1087"/>
      <c r="P331" s="1088"/>
    </row>
    <row r="332" spans="1:16" ht="25.5">
      <c r="A332" s="509"/>
      <c r="B332" s="541" t="s">
        <v>75</v>
      </c>
      <c r="C332" s="540" t="s">
        <v>508</v>
      </c>
      <c r="D332" s="587">
        <v>532111</v>
      </c>
      <c r="E332" s="585">
        <f>J332*H332</f>
        <v>800000000</v>
      </c>
      <c r="F332" s="554"/>
      <c r="G332" s="554"/>
      <c r="H332" s="571">
        <v>1</v>
      </c>
      <c r="I332" s="571" t="s">
        <v>29</v>
      </c>
      <c r="J332" s="708">
        <v>800000000</v>
      </c>
      <c r="K332" s="582" t="s">
        <v>27</v>
      </c>
      <c r="L332" s="550">
        <v>41316</v>
      </c>
      <c r="M332" s="551">
        <v>41375</v>
      </c>
      <c r="N332" s="552">
        <v>41379</v>
      </c>
      <c r="O332" s="552">
        <v>41445</v>
      </c>
      <c r="P332" s="351"/>
    </row>
    <row r="333" spans="1:16">
      <c r="A333" s="509"/>
      <c r="B333" s="542"/>
      <c r="C333" s="540" t="s">
        <v>475</v>
      </c>
      <c r="D333" s="587">
        <v>532111</v>
      </c>
      <c r="E333" s="554"/>
      <c r="F333" s="554"/>
      <c r="G333" s="554">
        <f>H333*J333</f>
        <v>50000000</v>
      </c>
      <c r="H333" s="571">
        <v>1</v>
      </c>
      <c r="I333" s="571" t="s">
        <v>29</v>
      </c>
      <c r="J333" s="708">
        <v>50000000</v>
      </c>
      <c r="K333" s="582" t="s">
        <v>27</v>
      </c>
      <c r="L333" s="571"/>
      <c r="M333" s="571"/>
      <c r="N333" s="571"/>
      <c r="O333" s="571"/>
      <c r="P333" s="351"/>
    </row>
    <row r="334" spans="1:16" ht="38.25" hidden="1">
      <c r="A334" s="688"/>
      <c r="B334" s="697" t="s">
        <v>509</v>
      </c>
      <c r="C334" s="695"/>
      <c r="D334" s="700"/>
      <c r="E334" s="701"/>
      <c r="F334" s="701"/>
      <c r="G334" s="701"/>
      <c r="H334" s="695"/>
      <c r="I334" s="695"/>
      <c r="J334" s="702"/>
      <c r="K334" s="698"/>
      <c r="L334" s="695"/>
      <c r="M334" s="695"/>
      <c r="N334" s="695"/>
      <c r="O334" s="695"/>
      <c r="P334" s="696"/>
    </row>
    <row r="335" spans="1:16" ht="25.5" hidden="1">
      <c r="A335" s="509"/>
      <c r="B335" s="541" t="s">
        <v>75</v>
      </c>
      <c r="C335" s="540" t="s">
        <v>510</v>
      </c>
      <c r="D335" s="587">
        <v>532111</v>
      </c>
      <c r="E335" s="554"/>
      <c r="F335" s="554"/>
      <c r="G335" s="554">
        <f>H335*J335</f>
        <v>35000000</v>
      </c>
      <c r="H335" s="571">
        <v>1</v>
      </c>
      <c r="I335" s="571" t="s">
        <v>29</v>
      </c>
      <c r="J335" s="708">
        <v>35000000</v>
      </c>
      <c r="K335" s="582" t="s">
        <v>27</v>
      </c>
      <c r="L335" s="574">
        <v>41289</v>
      </c>
      <c r="M335" s="574">
        <v>41325</v>
      </c>
      <c r="N335" s="574">
        <v>41384</v>
      </c>
      <c r="O335" s="574">
        <v>41414</v>
      </c>
      <c r="P335" s="351"/>
    </row>
    <row r="336" spans="1:16" hidden="1">
      <c r="A336" s="509"/>
      <c r="B336" s="542"/>
      <c r="C336" s="540" t="s">
        <v>511</v>
      </c>
      <c r="D336" s="587">
        <v>532111</v>
      </c>
      <c r="E336" s="554"/>
      <c r="F336" s="554"/>
      <c r="G336" s="554">
        <f t="shared" ref="G336:G341" si="17">H336*J336</f>
        <v>15000000</v>
      </c>
      <c r="H336" s="571">
        <v>1</v>
      </c>
      <c r="I336" s="571" t="s">
        <v>394</v>
      </c>
      <c r="J336" s="708">
        <v>15000000</v>
      </c>
      <c r="K336" s="582" t="s">
        <v>27</v>
      </c>
      <c r="L336" s="574"/>
      <c r="M336" s="574"/>
      <c r="N336" s="574"/>
      <c r="O336" s="574"/>
      <c r="P336" s="351"/>
    </row>
    <row r="337" spans="1:16" hidden="1">
      <c r="A337" s="509"/>
      <c r="B337" s="542"/>
      <c r="C337" s="540" t="s">
        <v>512</v>
      </c>
      <c r="D337" s="587">
        <v>532111</v>
      </c>
      <c r="E337" s="554"/>
      <c r="F337" s="554"/>
      <c r="G337" s="554">
        <f t="shared" si="17"/>
        <v>45000000</v>
      </c>
      <c r="H337" s="571">
        <v>1</v>
      </c>
      <c r="I337" s="571" t="s">
        <v>29</v>
      </c>
      <c r="J337" s="708">
        <v>45000000</v>
      </c>
      <c r="K337" s="582" t="s">
        <v>27</v>
      </c>
      <c r="L337" s="574"/>
      <c r="M337" s="574"/>
      <c r="N337" s="574"/>
      <c r="O337" s="574"/>
      <c r="P337" s="351"/>
    </row>
    <row r="338" spans="1:16" hidden="1">
      <c r="A338" s="509"/>
      <c r="B338" s="542"/>
      <c r="C338" s="540" t="s">
        <v>513</v>
      </c>
      <c r="D338" s="587">
        <v>532111</v>
      </c>
      <c r="E338" s="554"/>
      <c r="F338" s="554"/>
      <c r="G338" s="554">
        <f t="shared" si="17"/>
        <v>25000000</v>
      </c>
      <c r="H338" s="571">
        <v>1</v>
      </c>
      <c r="I338" s="571" t="s">
        <v>394</v>
      </c>
      <c r="J338" s="708">
        <v>25000000</v>
      </c>
      <c r="K338" s="582" t="s">
        <v>27</v>
      </c>
      <c r="L338" s="574"/>
      <c r="M338" s="574"/>
      <c r="N338" s="574"/>
      <c r="O338" s="574"/>
      <c r="P338" s="351"/>
    </row>
    <row r="339" spans="1:16" hidden="1">
      <c r="A339" s="509"/>
      <c r="B339" s="542"/>
      <c r="C339" s="540" t="s">
        <v>514</v>
      </c>
      <c r="D339" s="587">
        <v>532111</v>
      </c>
      <c r="E339" s="554"/>
      <c r="F339" s="554"/>
      <c r="G339" s="554">
        <f t="shared" si="17"/>
        <v>25000000</v>
      </c>
      <c r="H339" s="571">
        <v>1</v>
      </c>
      <c r="I339" s="571" t="s">
        <v>29</v>
      </c>
      <c r="J339" s="708">
        <v>25000000</v>
      </c>
      <c r="K339" s="582" t="s">
        <v>27</v>
      </c>
      <c r="L339" s="574"/>
      <c r="M339" s="574"/>
      <c r="N339" s="574"/>
      <c r="O339" s="574"/>
      <c r="P339" s="351"/>
    </row>
    <row r="340" spans="1:16" hidden="1">
      <c r="A340" s="509"/>
      <c r="B340" s="542"/>
      <c r="C340" s="540" t="s">
        <v>515</v>
      </c>
      <c r="D340" s="587">
        <v>532111</v>
      </c>
      <c r="E340" s="554"/>
      <c r="F340" s="554"/>
      <c r="G340" s="554">
        <f t="shared" si="17"/>
        <v>27000000</v>
      </c>
      <c r="H340" s="571">
        <v>3</v>
      </c>
      <c r="I340" s="571" t="s">
        <v>394</v>
      </c>
      <c r="J340" s="708">
        <v>9000000</v>
      </c>
      <c r="K340" s="582" t="s">
        <v>27</v>
      </c>
      <c r="L340" s="574"/>
      <c r="M340" s="574"/>
      <c r="N340" s="574"/>
      <c r="O340" s="574"/>
      <c r="P340" s="351"/>
    </row>
    <row r="341" spans="1:16" hidden="1">
      <c r="A341" s="509"/>
      <c r="B341" s="542"/>
      <c r="C341" s="540" t="s">
        <v>516</v>
      </c>
      <c r="D341" s="587">
        <v>532111</v>
      </c>
      <c r="E341" s="554"/>
      <c r="F341" s="554"/>
      <c r="G341" s="554">
        <f t="shared" si="17"/>
        <v>30000000</v>
      </c>
      <c r="H341" s="571">
        <v>6</v>
      </c>
      <c r="I341" s="571" t="s">
        <v>394</v>
      </c>
      <c r="J341" s="708">
        <v>5000000</v>
      </c>
      <c r="K341" s="582" t="s">
        <v>27</v>
      </c>
      <c r="L341" s="574"/>
      <c r="M341" s="574"/>
      <c r="N341" s="574"/>
      <c r="O341" s="574"/>
      <c r="P341" s="351"/>
    </row>
    <row r="342" spans="1:16">
      <c r="A342" s="737">
        <v>13</v>
      </c>
      <c r="B342" s="1101" t="s">
        <v>22</v>
      </c>
      <c r="C342" s="1102"/>
      <c r="D342" s="1102"/>
      <c r="E342" s="1102"/>
      <c r="F342" s="1102"/>
      <c r="G342" s="1102"/>
      <c r="H342" s="1102"/>
      <c r="I342" s="1102"/>
      <c r="J342" s="1102"/>
      <c r="K342" s="1102"/>
      <c r="L342" s="1102"/>
      <c r="M342" s="1102"/>
      <c r="N342" s="1102"/>
      <c r="O342" s="1102"/>
      <c r="P342" s="1103"/>
    </row>
    <row r="343" spans="1:16" ht="25.5">
      <c r="A343" s="342"/>
      <c r="B343" s="541" t="s">
        <v>26</v>
      </c>
      <c r="C343" s="539" t="s">
        <v>28</v>
      </c>
      <c r="D343" s="738">
        <v>536111</v>
      </c>
      <c r="E343" s="739">
        <v>781229000</v>
      </c>
      <c r="F343" s="740"/>
      <c r="G343" s="740"/>
      <c r="H343" s="497">
        <v>1</v>
      </c>
      <c r="I343" s="498" t="s">
        <v>29</v>
      </c>
      <c r="J343" s="712">
        <f>E343</f>
        <v>781229000</v>
      </c>
      <c r="K343" s="578" t="s">
        <v>27</v>
      </c>
      <c r="L343" s="550">
        <v>41316</v>
      </c>
      <c r="M343" s="551">
        <v>41375</v>
      </c>
      <c r="N343" s="552">
        <v>41379</v>
      </c>
      <c r="O343" s="552">
        <v>41445</v>
      </c>
      <c r="P343" s="339"/>
    </row>
    <row r="344" spans="1:16">
      <c r="A344" s="1110">
        <v>14</v>
      </c>
      <c r="B344" s="1092" t="s">
        <v>518</v>
      </c>
      <c r="C344" s="1093"/>
      <c r="D344" s="1093"/>
      <c r="E344" s="1093"/>
      <c r="F344" s="1093"/>
      <c r="G344" s="1093"/>
      <c r="H344" s="1093"/>
      <c r="I344" s="1093"/>
      <c r="J344" s="1093"/>
      <c r="K344" s="1093"/>
      <c r="L344" s="1093"/>
      <c r="M344" s="1093"/>
      <c r="N344" s="1093"/>
      <c r="O344" s="1093"/>
      <c r="P344" s="1094"/>
    </row>
    <row r="345" spans="1:16">
      <c r="A345" s="1112"/>
      <c r="B345" s="1098" t="s">
        <v>521</v>
      </c>
      <c r="C345" s="1099"/>
      <c r="D345" s="1099"/>
      <c r="E345" s="1099"/>
      <c r="F345" s="1099"/>
      <c r="G345" s="1099"/>
      <c r="H345" s="1099"/>
      <c r="I345" s="1099"/>
      <c r="J345" s="1099"/>
      <c r="K345" s="1099"/>
      <c r="L345" s="1099"/>
      <c r="M345" s="1099"/>
      <c r="N345" s="1099"/>
      <c r="O345" s="1099"/>
      <c r="P345" s="1100"/>
    </row>
    <row r="346" spans="1:16" ht="15" customHeight="1">
      <c r="A346" s="1111"/>
      <c r="B346" s="1095" t="s">
        <v>873</v>
      </c>
      <c r="C346" s="1096"/>
      <c r="D346" s="1096"/>
      <c r="E346" s="1096"/>
      <c r="F346" s="1096"/>
      <c r="G346" s="1096"/>
      <c r="H346" s="1096"/>
      <c r="I346" s="1096"/>
      <c r="J346" s="1096"/>
      <c r="K346" s="1096"/>
      <c r="L346" s="1096"/>
      <c r="M346" s="1096"/>
      <c r="N346" s="1096"/>
      <c r="O346" s="1096"/>
      <c r="P346" s="1097"/>
    </row>
    <row r="347" spans="1:16" ht="25.5">
      <c r="A347" s="509"/>
      <c r="B347" s="541" t="s">
        <v>524</v>
      </c>
      <c r="C347" s="540" t="s">
        <v>525</v>
      </c>
      <c r="D347" s="587">
        <v>533111</v>
      </c>
      <c r="E347" s="585">
        <f>H347*J347</f>
        <v>24084474000</v>
      </c>
      <c r="F347" s="554"/>
      <c r="G347" s="554"/>
      <c r="H347" s="571">
        <v>1</v>
      </c>
      <c r="I347" s="571" t="s">
        <v>29</v>
      </c>
      <c r="J347" s="708">
        <v>24084474000</v>
      </c>
      <c r="K347" s="582" t="s">
        <v>27</v>
      </c>
      <c r="L347" s="550">
        <v>41316</v>
      </c>
      <c r="M347" s="551">
        <v>41375</v>
      </c>
      <c r="N347" s="552">
        <v>41379</v>
      </c>
      <c r="O347" s="552">
        <v>41445</v>
      </c>
      <c r="P347" s="351"/>
    </row>
    <row r="348" spans="1:16">
      <c r="A348" s="509"/>
      <c r="B348" s="542"/>
      <c r="C348" s="540" t="s">
        <v>526</v>
      </c>
      <c r="D348" s="587">
        <v>533111</v>
      </c>
      <c r="E348" s="585">
        <f t="shared" ref="E348:E349" si="18">H348*J348</f>
        <v>558080000</v>
      </c>
      <c r="F348" s="554"/>
      <c r="G348" s="554"/>
      <c r="H348" s="571">
        <v>1</v>
      </c>
      <c r="I348" s="571" t="s">
        <v>29</v>
      </c>
      <c r="J348" s="708">
        <v>558080000</v>
      </c>
      <c r="K348" s="582" t="s">
        <v>27</v>
      </c>
      <c r="L348" s="550"/>
      <c r="M348" s="551"/>
      <c r="N348" s="552"/>
      <c r="O348" s="552"/>
      <c r="P348" s="351"/>
    </row>
    <row r="349" spans="1:16">
      <c r="A349" s="509"/>
      <c r="B349" s="542"/>
      <c r="C349" s="540" t="s">
        <v>527</v>
      </c>
      <c r="D349" s="587">
        <v>533111</v>
      </c>
      <c r="E349" s="576">
        <f t="shared" si="18"/>
        <v>165532000</v>
      </c>
      <c r="F349" s="554"/>
      <c r="G349" s="554"/>
      <c r="H349" s="571">
        <v>1</v>
      </c>
      <c r="I349" s="571" t="s">
        <v>29</v>
      </c>
      <c r="J349" s="708">
        <v>165532000</v>
      </c>
      <c r="K349" s="582" t="s">
        <v>27</v>
      </c>
      <c r="L349" s="550"/>
      <c r="M349" s="551"/>
      <c r="N349" s="552"/>
      <c r="O349" s="552"/>
      <c r="P349" s="351"/>
    </row>
    <row r="350" spans="1:16">
      <c r="A350" s="509"/>
      <c r="B350" s="542"/>
      <c r="C350" s="540" t="s">
        <v>475</v>
      </c>
      <c r="D350" s="587">
        <v>533111</v>
      </c>
      <c r="E350" s="585">
        <f>H350*J350</f>
        <v>351040000</v>
      </c>
      <c r="F350" s="554"/>
      <c r="H350" s="571">
        <v>1</v>
      </c>
      <c r="I350" s="571" t="s">
        <v>29</v>
      </c>
      <c r="J350" s="708">
        <v>351040000</v>
      </c>
      <c r="K350" s="582" t="s">
        <v>27</v>
      </c>
      <c r="L350" s="571"/>
      <c r="M350" s="571"/>
      <c r="N350" s="571"/>
      <c r="O350" s="571"/>
      <c r="P350" s="351"/>
    </row>
    <row r="351" spans="1:16">
      <c r="A351" s="1110">
        <v>15</v>
      </c>
      <c r="B351" s="1098" t="s">
        <v>529</v>
      </c>
      <c r="C351" s="1099"/>
      <c r="D351" s="1099"/>
      <c r="E351" s="1099"/>
      <c r="F351" s="1099"/>
      <c r="G351" s="1099"/>
      <c r="H351" s="1099"/>
      <c r="I351" s="1099"/>
      <c r="J351" s="1099"/>
      <c r="K351" s="1099"/>
      <c r="L351" s="1099"/>
      <c r="M351" s="1099"/>
      <c r="N351" s="1099"/>
      <c r="O351" s="1099"/>
      <c r="P351" s="1100"/>
    </row>
    <row r="352" spans="1:16">
      <c r="A352" s="1111"/>
      <c r="B352" s="1095" t="s">
        <v>530</v>
      </c>
      <c r="C352" s="1096"/>
      <c r="D352" s="1096"/>
      <c r="E352" s="1096"/>
      <c r="F352" s="1096"/>
      <c r="G352" s="1096"/>
      <c r="H352" s="1096"/>
      <c r="I352" s="1096"/>
      <c r="J352" s="1096"/>
      <c r="K352" s="1096"/>
      <c r="L352" s="1096"/>
      <c r="M352" s="1096"/>
      <c r="N352" s="1096"/>
      <c r="O352" s="1096"/>
      <c r="P352" s="1097"/>
    </row>
    <row r="353" spans="1:16" ht="25.5">
      <c r="A353" s="509"/>
      <c r="B353" s="541" t="s">
        <v>524</v>
      </c>
      <c r="C353" s="540" t="s">
        <v>525</v>
      </c>
      <c r="D353" s="587">
        <v>533111</v>
      </c>
      <c r="E353" s="585">
        <f>H353*J353</f>
        <v>1131568000</v>
      </c>
      <c r="F353" s="554"/>
      <c r="G353" s="554"/>
      <c r="H353" s="571">
        <v>1</v>
      </c>
      <c r="I353" s="571" t="s">
        <v>29</v>
      </c>
      <c r="J353" s="708">
        <v>1131568000</v>
      </c>
      <c r="K353" s="582" t="s">
        <v>27</v>
      </c>
      <c r="L353" s="550">
        <v>41325</v>
      </c>
      <c r="M353" s="551">
        <v>41384</v>
      </c>
      <c r="N353" s="564">
        <v>41395</v>
      </c>
      <c r="O353" s="564">
        <v>41460</v>
      </c>
      <c r="P353" s="351"/>
    </row>
    <row r="354" spans="1:16">
      <c r="A354" s="509"/>
      <c r="B354" s="542"/>
      <c r="C354" s="540" t="s">
        <v>527</v>
      </c>
      <c r="D354" s="587">
        <v>533111</v>
      </c>
      <c r="E354" s="576">
        <f>H354*J354</f>
        <v>61182000</v>
      </c>
      <c r="F354" s="554"/>
      <c r="G354" s="554"/>
      <c r="H354" s="571">
        <v>1</v>
      </c>
      <c r="I354" s="571" t="s">
        <v>29</v>
      </c>
      <c r="J354" s="708">
        <v>61182000</v>
      </c>
      <c r="K354" s="582" t="s">
        <v>27</v>
      </c>
      <c r="L354" s="571"/>
      <c r="M354" s="571"/>
      <c r="N354" s="571"/>
      <c r="O354" s="571"/>
      <c r="P354" s="351"/>
    </row>
    <row r="355" spans="1:16">
      <c r="A355" s="509"/>
      <c r="B355" s="542"/>
      <c r="C355" s="540" t="s">
        <v>526</v>
      </c>
      <c r="D355" s="587">
        <v>533111</v>
      </c>
      <c r="E355" s="554"/>
      <c r="F355" s="554"/>
      <c r="G355" s="554">
        <f>H355*J355</f>
        <v>42416000</v>
      </c>
      <c r="H355" s="571">
        <v>1</v>
      </c>
      <c r="I355" s="571" t="s">
        <v>29</v>
      </c>
      <c r="J355" s="708">
        <v>42416000</v>
      </c>
      <c r="K355" s="582" t="s">
        <v>27</v>
      </c>
      <c r="L355" s="571"/>
      <c r="M355" s="571"/>
      <c r="N355" s="571"/>
      <c r="O355" s="571"/>
      <c r="P355" s="351"/>
    </row>
    <row r="356" spans="1:16">
      <c r="A356" s="509"/>
      <c r="B356" s="542"/>
      <c r="C356" s="540" t="s">
        <v>475</v>
      </c>
      <c r="D356" s="587">
        <v>533111</v>
      </c>
      <c r="E356" s="554"/>
      <c r="F356" s="554"/>
      <c r="G356" s="554">
        <f>H356*J356</f>
        <v>72270000</v>
      </c>
      <c r="H356" s="571">
        <v>1</v>
      </c>
      <c r="I356" s="571" t="s">
        <v>29</v>
      </c>
      <c r="J356" s="708">
        <v>72270000</v>
      </c>
      <c r="K356" s="582" t="s">
        <v>27</v>
      </c>
      <c r="L356" s="571"/>
      <c r="M356" s="571"/>
      <c r="N356" s="571"/>
      <c r="O356" s="571"/>
      <c r="P356" s="351"/>
    </row>
    <row r="357" spans="1:16" ht="15" customHeight="1">
      <c r="A357" s="1110">
        <v>16</v>
      </c>
      <c r="B357" s="1098" t="s">
        <v>532</v>
      </c>
      <c r="C357" s="1099"/>
      <c r="D357" s="1099"/>
      <c r="E357" s="1099"/>
      <c r="F357" s="1099"/>
      <c r="G357" s="1099"/>
      <c r="H357" s="1099"/>
      <c r="I357" s="1099"/>
      <c r="J357" s="1099"/>
      <c r="K357" s="1099"/>
      <c r="L357" s="1099"/>
      <c r="M357" s="1099"/>
      <c r="N357" s="1099"/>
      <c r="O357" s="1099"/>
      <c r="P357" s="1100"/>
    </row>
    <row r="358" spans="1:16" ht="15" customHeight="1">
      <c r="A358" s="1111"/>
      <c r="B358" s="1095" t="s">
        <v>532</v>
      </c>
      <c r="C358" s="1096"/>
      <c r="D358" s="1096"/>
      <c r="E358" s="1096"/>
      <c r="F358" s="1096"/>
      <c r="G358" s="1096"/>
      <c r="H358" s="1096"/>
      <c r="I358" s="1096"/>
      <c r="J358" s="1096"/>
      <c r="K358" s="1096"/>
      <c r="L358" s="1096"/>
      <c r="M358" s="1096"/>
      <c r="N358" s="1096"/>
      <c r="O358" s="1096"/>
      <c r="P358" s="1097"/>
    </row>
    <row r="359" spans="1:16" ht="38.25">
      <c r="A359" s="509"/>
      <c r="B359" s="541" t="s">
        <v>534</v>
      </c>
      <c r="C359" s="540" t="s">
        <v>535</v>
      </c>
      <c r="D359" s="587">
        <v>533121</v>
      </c>
      <c r="E359" s="585">
        <f>H359*J359</f>
        <v>2632184000</v>
      </c>
      <c r="F359" s="554"/>
      <c r="G359" s="554"/>
      <c r="H359" s="571">
        <v>1</v>
      </c>
      <c r="I359" s="571" t="s">
        <v>29</v>
      </c>
      <c r="J359" s="708">
        <v>2632184000</v>
      </c>
      <c r="K359" s="582" t="s">
        <v>27</v>
      </c>
      <c r="L359" s="550">
        <v>41325</v>
      </c>
      <c r="M359" s="551">
        <v>41384</v>
      </c>
      <c r="N359" s="564">
        <v>41395</v>
      </c>
      <c r="O359" s="564">
        <v>41460</v>
      </c>
      <c r="P359" s="351"/>
    </row>
    <row r="360" spans="1:16">
      <c r="A360" s="509"/>
      <c r="B360" s="542"/>
      <c r="C360" s="540" t="s">
        <v>536</v>
      </c>
      <c r="D360" s="587">
        <v>533121</v>
      </c>
      <c r="E360" s="576">
        <f t="shared" ref="E360:E361" si="19">H360*J360</f>
        <v>62160000</v>
      </c>
      <c r="F360" s="554"/>
      <c r="G360" s="554"/>
      <c r="H360" s="571">
        <v>1</v>
      </c>
      <c r="I360" s="571" t="s">
        <v>29</v>
      </c>
      <c r="J360" s="708">
        <v>62160000</v>
      </c>
      <c r="K360" s="582" t="s">
        <v>27</v>
      </c>
      <c r="L360" s="571"/>
      <c r="M360" s="571"/>
      <c r="N360" s="571"/>
      <c r="O360" s="571"/>
      <c r="P360" s="351"/>
    </row>
    <row r="361" spans="1:16">
      <c r="A361" s="509"/>
      <c r="B361" s="542"/>
      <c r="C361" s="540" t="s">
        <v>537</v>
      </c>
      <c r="D361" s="587">
        <v>533121</v>
      </c>
      <c r="E361" s="576">
        <f t="shared" si="19"/>
        <v>87955000</v>
      </c>
      <c r="F361" s="554"/>
      <c r="G361" s="554"/>
      <c r="H361" s="571">
        <v>1</v>
      </c>
      <c r="I361" s="571" t="s">
        <v>29</v>
      </c>
      <c r="J361" s="708">
        <v>87955000</v>
      </c>
      <c r="K361" s="582" t="s">
        <v>27</v>
      </c>
      <c r="L361" s="571"/>
      <c r="M361" s="571"/>
      <c r="N361" s="571"/>
      <c r="O361" s="571"/>
      <c r="P361" s="351"/>
    </row>
    <row r="362" spans="1:16">
      <c r="A362" s="509"/>
      <c r="B362" s="542"/>
      <c r="C362" s="540" t="s">
        <v>475</v>
      </c>
      <c r="D362" s="587">
        <v>533121</v>
      </c>
      <c r="E362" s="554"/>
      <c r="F362" s="554"/>
      <c r="G362" s="554">
        <f>H362*J362</f>
        <v>75250000</v>
      </c>
      <c r="H362" s="571">
        <v>1</v>
      </c>
      <c r="I362" s="571" t="s">
        <v>29</v>
      </c>
      <c r="J362" s="708">
        <v>75250000</v>
      </c>
      <c r="K362" s="582" t="s">
        <v>27</v>
      </c>
      <c r="L362" s="571"/>
      <c r="M362" s="571"/>
      <c r="N362" s="571"/>
      <c r="O362" s="571"/>
      <c r="P362" s="351"/>
    </row>
    <row r="363" spans="1:16" ht="15" customHeight="1">
      <c r="A363" s="1110">
        <v>17</v>
      </c>
      <c r="B363" s="1098" t="s">
        <v>539</v>
      </c>
      <c r="C363" s="1099"/>
      <c r="D363" s="1099"/>
      <c r="E363" s="1099"/>
      <c r="F363" s="1099"/>
      <c r="G363" s="1099"/>
      <c r="H363" s="1099"/>
      <c r="I363" s="1099"/>
      <c r="J363" s="1099"/>
      <c r="K363" s="1099"/>
      <c r="L363" s="1099"/>
      <c r="M363" s="1099"/>
      <c r="N363" s="1099"/>
      <c r="O363" s="1099"/>
      <c r="P363" s="1100"/>
    </row>
    <row r="364" spans="1:16" ht="15" customHeight="1">
      <c r="A364" s="1111"/>
      <c r="B364" s="1095" t="s">
        <v>540</v>
      </c>
      <c r="C364" s="1096"/>
      <c r="D364" s="1096"/>
      <c r="E364" s="1096"/>
      <c r="F364" s="1096"/>
      <c r="G364" s="1096"/>
      <c r="H364" s="1096"/>
      <c r="I364" s="1096"/>
      <c r="J364" s="1096"/>
      <c r="K364" s="1096"/>
      <c r="L364" s="1096"/>
      <c r="M364" s="1096"/>
      <c r="N364" s="1096"/>
      <c r="O364" s="1096"/>
      <c r="P364" s="1097"/>
    </row>
    <row r="365" spans="1:16" ht="25.5">
      <c r="A365" s="509"/>
      <c r="B365" s="541" t="s">
        <v>524</v>
      </c>
      <c r="C365" s="540" t="s">
        <v>542</v>
      </c>
      <c r="D365" s="587">
        <v>537113</v>
      </c>
      <c r="E365" s="585">
        <v>500000000</v>
      </c>
      <c r="F365" s="554"/>
      <c r="G365" s="554"/>
      <c r="H365" s="571">
        <v>1</v>
      </c>
      <c r="I365" s="571" t="s">
        <v>29</v>
      </c>
      <c r="J365" s="710">
        <v>500000000</v>
      </c>
      <c r="K365" s="582" t="s">
        <v>76</v>
      </c>
      <c r="L365" s="550">
        <v>41325</v>
      </c>
      <c r="M365" s="551">
        <v>41384</v>
      </c>
      <c r="N365" s="564">
        <v>41395</v>
      </c>
      <c r="O365" s="564">
        <v>41460</v>
      </c>
      <c r="P365" s="351"/>
    </row>
    <row r="366" spans="1:16" ht="25.5" hidden="1">
      <c r="A366" s="509"/>
      <c r="B366" s="547" t="s">
        <v>553</v>
      </c>
      <c r="C366" s="546"/>
      <c r="D366" s="587"/>
      <c r="E366" s="554"/>
      <c r="F366" s="554"/>
      <c r="G366" s="554"/>
      <c r="H366" s="571"/>
      <c r="I366" s="571"/>
      <c r="J366" s="572"/>
      <c r="K366" s="582"/>
      <c r="L366" s="571"/>
      <c r="M366" s="571"/>
      <c r="N366" s="571"/>
      <c r="O366" s="571"/>
      <c r="P366" s="351"/>
    </row>
    <row r="367" spans="1:16" ht="38.25" hidden="1">
      <c r="A367" s="508"/>
      <c r="B367" s="541" t="s">
        <v>36</v>
      </c>
      <c r="C367" s="540" t="s">
        <v>554</v>
      </c>
      <c r="D367" s="568">
        <v>521211</v>
      </c>
      <c r="E367" s="565"/>
      <c r="F367" s="565"/>
      <c r="G367" s="565">
        <v>1000000</v>
      </c>
      <c r="H367" s="562">
        <v>1</v>
      </c>
      <c r="I367" s="562" t="s">
        <v>60</v>
      </c>
      <c r="J367" s="560"/>
      <c r="K367" s="581" t="s">
        <v>27</v>
      </c>
      <c r="L367" s="562"/>
      <c r="M367" s="562"/>
      <c r="N367" s="562"/>
      <c r="O367" s="562"/>
      <c r="P367" s="478"/>
    </row>
    <row r="368" spans="1:16" ht="51" hidden="1">
      <c r="A368" s="509"/>
      <c r="B368" s="541" t="s">
        <v>103</v>
      </c>
      <c r="C368" s="540" t="s">
        <v>556</v>
      </c>
      <c r="D368" s="587">
        <v>521219</v>
      </c>
      <c r="E368" s="554"/>
      <c r="F368" s="554"/>
      <c r="G368" s="554">
        <v>13000000</v>
      </c>
      <c r="H368" s="571">
        <v>1</v>
      </c>
      <c r="I368" s="571" t="s">
        <v>29</v>
      </c>
      <c r="J368" s="572"/>
      <c r="K368" s="582" t="s">
        <v>27</v>
      </c>
      <c r="L368" s="574">
        <v>41244</v>
      </c>
      <c r="M368" s="574">
        <v>41274</v>
      </c>
      <c r="N368" s="574">
        <v>41320</v>
      </c>
      <c r="O368" s="574">
        <v>41582</v>
      </c>
      <c r="P368" s="351"/>
    </row>
    <row r="369" spans="1:16" ht="15" customHeight="1">
      <c r="A369" s="1110">
        <v>18</v>
      </c>
      <c r="B369" s="1095" t="s">
        <v>657</v>
      </c>
      <c r="C369" s="1096"/>
      <c r="D369" s="1096"/>
      <c r="E369" s="1096"/>
      <c r="F369" s="1096"/>
      <c r="G369" s="1096"/>
      <c r="H369" s="1096"/>
      <c r="I369" s="1096"/>
      <c r="J369" s="1096"/>
      <c r="K369" s="1096"/>
      <c r="L369" s="1096"/>
      <c r="M369" s="1096"/>
      <c r="N369" s="1096"/>
      <c r="O369" s="1096"/>
      <c r="P369" s="1097"/>
    </row>
    <row r="370" spans="1:16">
      <c r="A370" s="1111"/>
      <c r="B370" s="1086" t="s">
        <v>658</v>
      </c>
      <c r="C370" s="1087"/>
      <c r="D370" s="1087"/>
      <c r="E370" s="1087"/>
      <c r="F370" s="1087"/>
      <c r="G370" s="1087"/>
      <c r="H370" s="1087"/>
      <c r="I370" s="1087"/>
      <c r="J370" s="1087"/>
      <c r="K370" s="1087"/>
      <c r="L370" s="1087"/>
      <c r="M370" s="1087"/>
      <c r="N370" s="1087"/>
      <c r="O370" s="1087"/>
      <c r="P370" s="1088"/>
    </row>
    <row r="371" spans="1:16" ht="25.5">
      <c r="A371" s="509"/>
      <c r="B371" s="541" t="s">
        <v>660</v>
      </c>
      <c r="C371" s="540" t="s">
        <v>661</v>
      </c>
      <c r="D371" s="587">
        <v>521111</v>
      </c>
      <c r="E371" s="554"/>
      <c r="F371" s="554"/>
      <c r="G371" s="575">
        <f>H371*J371</f>
        <v>465000000</v>
      </c>
      <c r="H371" s="571">
        <v>465</v>
      </c>
      <c r="I371" s="571" t="s">
        <v>662</v>
      </c>
      <c r="J371" s="708">
        <v>1000000</v>
      </c>
      <c r="K371" s="582" t="s">
        <v>27</v>
      </c>
      <c r="L371" s="574">
        <v>41244</v>
      </c>
      <c r="M371" s="574">
        <v>41274</v>
      </c>
      <c r="N371" s="574">
        <v>41275</v>
      </c>
      <c r="O371" s="574">
        <v>41639</v>
      </c>
      <c r="P371" s="351"/>
    </row>
    <row r="372" spans="1:16" ht="25.5" hidden="1">
      <c r="A372" s="509"/>
      <c r="B372" s="542"/>
      <c r="C372" s="540" t="s">
        <v>663</v>
      </c>
      <c r="D372" s="587">
        <v>521111</v>
      </c>
      <c r="E372" s="554"/>
      <c r="F372" s="554"/>
      <c r="G372" s="554">
        <f>H372*J372</f>
        <v>35000000</v>
      </c>
      <c r="H372" s="571">
        <v>1</v>
      </c>
      <c r="I372" s="571" t="s">
        <v>132</v>
      </c>
      <c r="J372" s="708">
        <v>35000000</v>
      </c>
      <c r="K372" s="582" t="s">
        <v>27</v>
      </c>
      <c r="L372" s="574">
        <v>41244</v>
      </c>
      <c r="M372" s="574">
        <v>41274</v>
      </c>
      <c r="N372" s="574">
        <v>41275</v>
      </c>
      <c r="O372" s="574">
        <v>41639</v>
      </c>
      <c r="P372" s="351"/>
    </row>
    <row r="373" spans="1:16" ht="63.75" hidden="1">
      <c r="A373" s="509"/>
      <c r="B373" s="542"/>
      <c r="C373" s="540" t="s">
        <v>664</v>
      </c>
      <c r="D373" s="587">
        <v>521111</v>
      </c>
      <c r="E373" s="554"/>
      <c r="F373" s="554"/>
      <c r="G373" s="554">
        <f t="shared" ref="G373:G375" si="20">H373*J373</f>
        <v>32500000</v>
      </c>
      <c r="H373" s="571">
        <v>50</v>
      </c>
      <c r="I373" s="571" t="s">
        <v>215</v>
      </c>
      <c r="J373" s="708">
        <v>650000</v>
      </c>
      <c r="K373" s="582" t="s">
        <v>27</v>
      </c>
      <c r="L373" s="574">
        <v>41278</v>
      </c>
      <c r="M373" s="571" t="s">
        <v>834</v>
      </c>
      <c r="N373" s="574">
        <v>41365</v>
      </c>
      <c r="O373" s="574">
        <v>41582</v>
      </c>
      <c r="P373" s="351"/>
    </row>
    <row r="374" spans="1:16" ht="38.25" hidden="1">
      <c r="A374" s="509"/>
      <c r="B374" s="542"/>
      <c r="C374" s="540" t="s">
        <v>665</v>
      </c>
      <c r="D374" s="587">
        <v>521111</v>
      </c>
      <c r="E374" s="554"/>
      <c r="F374" s="554"/>
      <c r="G374" s="554">
        <f t="shared" si="20"/>
        <v>420000000</v>
      </c>
      <c r="H374" s="571">
        <v>12</v>
      </c>
      <c r="I374" s="571" t="s">
        <v>568</v>
      </c>
      <c r="J374" s="708">
        <v>35000000</v>
      </c>
      <c r="K374" s="582" t="s">
        <v>27</v>
      </c>
      <c r="L374" s="574">
        <v>41244</v>
      </c>
      <c r="M374" s="574">
        <v>41274</v>
      </c>
      <c r="N374" s="574">
        <v>41275</v>
      </c>
      <c r="O374" s="574">
        <v>41639</v>
      </c>
      <c r="P374" s="351"/>
    </row>
    <row r="375" spans="1:16">
      <c r="A375" s="509"/>
      <c r="B375" s="542"/>
      <c r="C375" s="540" t="s">
        <v>666</v>
      </c>
      <c r="D375" s="587">
        <v>521111</v>
      </c>
      <c r="E375" s="554"/>
      <c r="F375" s="554"/>
      <c r="G375" s="575">
        <f t="shared" si="20"/>
        <v>300000000</v>
      </c>
      <c r="H375" s="571">
        <v>1</v>
      </c>
      <c r="I375" s="571" t="s">
        <v>132</v>
      </c>
      <c r="J375" s="708">
        <v>300000000</v>
      </c>
      <c r="K375" s="582" t="s">
        <v>27</v>
      </c>
      <c r="L375" s="574">
        <v>41244</v>
      </c>
      <c r="M375" s="574">
        <v>41274</v>
      </c>
      <c r="N375" s="574">
        <v>41275</v>
      </c>
      <c r="O375" s="574">
        <v>41639</v>
      </c>
      <c r="P375" s="351"/>
    </row>
    <row r="376" spans="1:16">
      <c r="A376" s="509"/>
      <c r="B376" s="542"/>
      <c r="C376" s="540" t="s">
        <v>667</v>
      </c>
      <c r="D376" s="587">
        <v>521111</v>
      </c>
      <c r="E376" s="554"/>
      <c r="F376" s="554"/>
      <c r="G376" s="575">
        <f>H376*J376</f>
        <v>620000000</v>
      </c>
      <c r="H376" s="571">
        <v>1</v>
      </c>
      <c r="I376" s="571" t="s">
        <v>132</v>
      </c>
      <c r="J376" s="708">
        <v>620000000</v>
      </c>
      <c r="K376" s="582" t="s">
        <v>27</v>
      </c>
      <c r="L376" s="574">
        <v>41244</v>
      </c>
      <c r="M376" s="574">
        <v>41274</v>
      </c>
      <c r="N376" s="574">
        <v>41275</v>
      </c>
      <c r="O376" s="574">
        <v>41639</v>
      </c>
      <c r="P376" s="351"/>
    </row>
    <row r="377" spans="1:16" ht="38.25">
      <c r="A377" s="509"/>
      <c r="B377" s="541" t="s">
        <v>678</v>
      </c>
      <c r="C377" s="539" t="s">
        <v>679</v>
      </c>
      <c r="D377" s="587">
        <v>523111</v>
      </c>
      <c r="E377" s="554"/>
      <c r="F377" s="554"/>
      <c r="G377" s="575">
        <f>H377*J377</f>
        <v>719189000</v>
      </c>
      <c r="H377" s="571">
        <v>1</v>
      </c>
      <c r="I377" s="571" t="s">
        <v>132</v>
      </c>
      <c r="J377" s="708">
        <v>719189000</v>
      </c>
      <c r="K377" s="582" t="s">
        <v>27</v>
      </c>
      <c r="L377" s="574">
        <v>41244</v>
      </c>
      <c r="M377" s="574">
        <v>41274</v>
      </c>
      <c r="N377" s="574">
        <v>41275</v>
      </c>
      <c r="O377" s="574">
        <v>41639</v>
      </c>
      <c r="P377" s="351"/>
    </row>
    <row r="378" spans="1:16" ht="38.25">
      <c r="A378" s="509"/>
      <c r="B378" s="541" t="s">
        <v>681</v>
      </c>
      <c r="C378" s="540" t="s">
        <v>682</v>
      </c>
      <c r="D378" s="587">
        <v>523121</v>
      </c>
      <c r="E378" s="554"/>
      <c r="F378" s="554"/>
      <c r="G378" s="575">
        <f>H378*J378</f>
        <v>205000000</v>
      </c>
      <c r="H378" s="571">
        <v>1</v>
      </c>
      <c r="I378" s="571" t="s">
        <v>132</v>
      </c>
      <c r="J378" s="708">
        <v>205000000</v>
      </c>
      <c r="K378" s="582" t="s">
        <v>27</v>
      </c>
      <c r="L378" s="574">
        <v>41278</v>
      </c>
      <c r="M378" s="574">
        <v>41320</v>
      </c>
      <c r="N378" s="574">
        <v>41337</v>
      </c>
      <c r="O378" s="574">
        <v>41639</v>
      </c>
      <c r="P378" s="351"/>
    </row>
    <row r="379" spans="1:16" hidden="1">
      <c r="A379" s="509"/>
      <c r="B379" s="542"/>
      <c r="C379" s="540" t="s">
        <v>683</v>
      </c>
      <c r="D379" s="587">
        <v>523121</v>
      </c>
      <c r="E379" s="554"/>
      <c r="F379" s="554"/>
      <c r="G379" s="554">
        <f t="shared" ref="G379:G385" si="21">H379*J379</f>
        <v>32400000</v>
      </c>
      <c r="H379" s="571">
        <v>10</v>
      </c>
      <c r="I379" s="571" t="s">
        <v>394</v>
      </c>
      <c r="J379" s="708">
        <v>3240000</v>
      </c>
      <c r="K379" s="582" t="s">
        <v>27</v>
      </c>
      <c r="L379" s="574"/>
      <c r="M379" s="574">
        <v>41321</v>
      </c>
      <c r="N379" s="574"/>
      <c r="O379" s="574"/>
      <c r="P379" s="351"/>
    </row>
    <row r="380" spans="1:16" hidden="1">
      <c r="A380" s="509"/>
      <c r="B380" s="542"/>
      <c r="C380" s="540" t="s">
        <v>685</v>
      </c>
      <c r="D380" s="587">
        <v>523121</v>
      </c>
      <c r="E380" s="554"/>
      <c r="F380" s="554"/>
      <c r="G380" s="554">
        <f t="shared" si="21"/>
        <v>63330000</v>
      </c>
      <c r="H380" s="571">
        <v>3</v>
      </c>
      <c r="I380" s="571" t="s">
        <v>394</v>
      </c>
      <c r="J380" s="708">
        <v>21110000</v>
      </c>
      <c r="K380" s="582" t="s">
        <v>27</v>
      </c>
      <c r="L380" s="574"/>
      <c r="M380" s="574">
        <v>41322</v>
      </c>
      <c r="N380" s="574"/>
      <c r="O380" s="574"/>
      <c r="P380" s="351"/>
    </row>
    <row r="381" spans="1:16" hidden="1">
      <c r="A381" s="509"/>
      <c r="B381" s="542"/>
      <c r="C381" s="540" t="s">
        <v>687</v>
      </c>
      <c r="D381" s="587">
        <v>523121</v>
      </c>
      <c r="E381" s="554"/>
      <c r="F381" s="554"/>
      <c r="G381" s="554">
        <f t="shared" si="21"/>
        <v>32500000</v>
      </c>
      <c r="H381" s="571">
        <v>65</v>
      </c>
      <c r="I381" s="571" t="s">
        <v>394</v>
      </c>
      <c r="J381" s="708">
        <v>500000</v>
      </c>
      <c r="K381" s="582" t="s">
        <v>27</v>
      </c>
      <c r="L381" s="574"/>
      <c r="M381" s="574">
        <v>41323</v>
      </c>
      <c r="N381" s="574"/>
      <c r="O381" s="574"/>
      <c r="P381" s="351"/>
    </row>
    <row r="382" spans="1:16" hidden="1">
      <c r="A382" s="509"/>
      <c r="B382" s="542"/>
      <c r="C382" s="540" t="s">
        <v>395</v>
      </c>
      <c r="D382" s="587">
        <v>523121</v>
      </c>
      <c r="E382" s="554"/>
      <c r="F382" s="554"/>
      <c r="G382" s="554">
        <f t="shared" si="21"/>
        <v>14250000</v>
      </c>
      <c r="H382" s="571">
        <v>30</v>
      </c>
      <c r="I382" s="571" t="s">
        <v>394</v>
      </c>
      <c r="J382" s="708">
        <v>475000</v>
      </c>
      <c r="K382" s="582" t="s">
        <v>27</v>
      </c>
      <c r="L382" s="574"/>
      <c r="M382" s="574">
        <v>41324</v>
      </c>
      <c r="N382" s="574"/>
      <c r="O382" s="574"/>
      <c r="P382" s="351"/>
    </row>
    <row r="383" spans="1:16" hidden="1">
      <c r="A383" s="509"/>
      <c r="B383" s="542"/>
      <c r="C383" s="540" t="s">
        <v>688</v>
      </c>
      <c r="D383" s="587">
        <v>523121</v>
      </c>
      <c r="E383" s="554"/>
      <c r="F383" s="554"/>
      <c r="G383" s="554">
        <f t="shared" si="21"/>
        <v>9240000</v>
      </c>
      <c r="H383" s="571">
        <v>22</v>
      </c>
      <c r="I383" s="571" t="s">
        <v>394</v>
      </c>
      <c r="J383" s="708">
        <v>420000</v>
      </c>
      <c r="K383" s="582" t="s">
        <v>27</v>
      </c>
      <c r="L383" s="574"/>
      <c r="M383" s="574">
        <v>41325</v>
      </c>
      <c r="N383" s="574"/>
      <c r="O383" s="574"/>
      <c r="P383" s="351"/>
    </row>
    <row r="384" spans="1:16" hidden="1">
      <c r="A384" s="509"/>
      <c r="B384" s="542"/>
      <c r="C384" s="540" t="s">
        <v>689</v>
      </c>
      <c r="D384" s="587">
        <v>523121</v>
      </c>
      <c r="E384" s="554"/>
      <c r="F384" s="554"/>
      <c r="G384" s="554">
        <f t="shared" si="21"/>
        <v>60000000</v>
      </c>
      <c r="H384" s="571">
        <v>3</v>
      </c>
      <c r="I384" s="571" t="s">
        <v>394</v>
      </c>
      <c r="J384" s="708">
        <v>20000000</v>
      </c>
      <c r="K384" s="582" t="s">
        <v>27</v>
      </c>
      <c r="L384" s="574"/>
      <c r="M384" s="574">
        <v>41326</v>
      </c>
      <c r="N384" s="574"/>
      <c r="O384" s="574"/>
      <c r="P384" s="351"/>
    </row>
    <row r="385" spans="1:53" hidden="1">
      <c r="A385" s="509"/>
      <c r="B385" s="542"/>
      <c r="C385" s="540" t="s">
        <v>690</v>
      </c>
      <c r="D385" s="587">
        <v>523121</v>
      </c>
      <c r="E385" s="554"/>
      <c r="F385" s="554"/>
      <c r="G385" s="554">
        <f t="shared" si="21"/>
        <v>25575000</v>
      </c>
      <c r="H385" s="571">
        <v>465</v>
      </c>
      <c r="I385" s="571" t="s">
        <v>662</v>
      </c>
      <c r="J385" s="708">
        <v>55000</v>
      </c>
      <c r="K385" s="582" t="s">
        <v>27</v>
      </c>
      <c r="L385" s="574"/>
      <c r="M385" s="574">
        <v>41327</v>
      </c>
      <c r="N385" s="574"/>
      <c r="O385" s="574"/>
      <c r="P385" s="351"/>
    </row>
    <row r="386" spans="1:53" ht="25.5">
      <c r="A386" s="509"/>
      <c r="B386" s="541" t="s">
        <v>205</v>
      </c>
      <c r="C386" s="540" t="s">
        <v>703</v>
      </c>
      <c r="D386" s="587">
        <v>525112</v>
      </c>
      <c r="E386" s="554"/>
      <c r="F386" s="554"/>
      <c r="G386" s="575">
        <f>H386*J386</f>
        <v>400000000</v>
      </c>
      <c r="H386" s="571">
        <v>1</v>
      </c>
      <c r="I386" s="571" t="s">
        <v>132</v>
      </c>
      <c r="J386" s="710">
        <v>400000000</v>
      </c>
      <c r="K386" s="582" t="s">
        <v>76</v>
      </c>
      <c r="L386" s="574">
        <v>41278</v>
      </c>
      <c r="M386" s="574">
        <v>41320</v>
      </c>
      <c r="N386" s="574">
        <v>41337</v>
      </c>
      <c r="O386" s="574">
        <v>41639</v>
      </c>
      <c r="P386" s="351"/>
    </row>
    <row r="387" spans="1:53" ht="38.25">
      <c r="A387" s="509"/>
      <c r="B387" s="541" t="s">
        <v>208</v>
      </c>
      <c r="C387" s="540" t="s">
        <v>704</v>
      </c>
      <c r="D387" s="587">
        <v>525113</v>
      </c>
      <c r="E387" s="554"/>
      <c r="F387" s="554"/>
      <c r="G387" s="575">
        <f t="shared" ref="G387:G388" si="22">H387*J387</f>
        <v>400000000</v>
      </c>
      <c r="H387" s="571">
        <v>1</v>
      </c>
      <c r="I387" s="571" t="s">
        <v>132</v>
      </c>
      <c r="J387" s="710">
        <v>400000000</v>
      </c>
      <c r="K387" s="582" t="s">
        <v>76</v>
      </c>
      <c r="L387" s="574">
        <v>41278</v>
      </c>
      <c r="M387" s="574">
        <v>41320</v>
      </c>
      <c r="N387" s="574">
        <v>41337</v>
      </c>
      <c r="O387" s="574">
        <v>41639</v>
      </c>
      <c r="P387" s="351"/>
    </row>
    <row r="388" spans="1:53" ht="38.25">
      <c r="A388" s="509"/>
      <c r="B388" s="541" t="s">
        <v>706</v>
      </c>
      <c r="C388" s="540" t="s">
        <v>707</v>
      </c>
      <c r="D388" s="587">
        <v>525114</v>
      </c>
      <c r="E388" s="554"/>
      <c r="F388" s="554"/>
      <c r="G388" s="575">
        <f t="shared" si="22"/>
        <v>300000000</v>
      </c>
      <c r="H388" s="571">
        <v>1</v>
      </c>
      <c r="I388" s="571" t="s">
        <v>132</v>
      </c>
      <c r="J388" s="710">
        <v>300000000</v>
      </c>
      <c r="K388" s="582" t="s">
        <v>76</v>
      </c>
      <c r="L388" s="574">
        <v>41278</v>
      </c>
      <c r="M388" s="574">
        <v>41320</v>
      </c>
      <c r="N388" s="574">
        <v>41337</v>
      </c>
      <c r="O388" s="574">
        <v>41639</v>
      </c>
      <c r="P388" s="351"/>
    </row>
    <row r="389" spans="1:53" ht="25.5">
      <c r="A389" s="509"/>
      <c r="B389" s="541" t="s">
        <v>660</v>
      </c>
      <c r="C389" s="540" t="s">
        <v>715</v>
      </c>
      <c r="D389" s="587">
        <v>521111</v>
      </c>
      <c r="E389" s="575">
        <f>H389*J389</f>
        <v>1409283000</v>
      </c>
      <c r="F389" s="554"/>
      <c r="G389" s="554"/>
      <c r="H389" s="571">
        <v>1</v>
      </c>
      <c r="I389" s="571" t="s">
        <v>132</v>
      </c>
      <c r="J389" s="708">
        <v>1409283000</v>
      </c>
      <c r="K389" s="582" t="s">
        <v>27</v>
      </c>
      <c r="L389" s="574">
        <v>41214</v>
      </c>
      <c r="M389" s="574">
        <v>41274</v>
      </c>
      <c r="N389" s="574">
        <v>41316</v>
      </c>
      <c r="O389" s="574">
        <v>41639</v>
      </c>
      <c r="P389" s="351"/>
    </row>
    <row r="390" spans="1:53" ht="38.25">
      <c r="A390" s="509"/>
      <c r="B390" s="541" t="s">
        <v>678</v>
      </c>
      <c r="C390" s="540" t="s">
        <v>717</v>
      </c>
      <c r="D390" s="587">
        <v>523111</v>
      </c>
      <c r="E390" s="554"/>
      <c r="F390" s="554"/>
      <c r="G390" s="575">
        <f>H390*J390</f>
        <v>500000000</v>
      </c>
      <c r="H390" s="571">
        <v>1</v>
      </c>
      <c r="I390" s="571" t="s">
        <v>132</v>
      </c>
      <c r="J390" s="710">
        <v>500000000</v>
      </c>
      <c r="K390" s="582" t="s">
        <v>27</v>
      </c>
      <c r="L390" s="574">
        <v>41244</v>
      </c>
      <c r="M390" s="574">
        <v>41274</v>
      </c>
      <c r="N390" s="574">
        <v>41316</v>
      </c>
      <c r="O390" s="574">
        <v>41639</v>
      </c>
      <c r="P390" s="351"/>
    </row>
    <row r="391" spans="1:53" ht="38.25">
      <c r="A391" s="509"/>
      <c r="B391" s="541" t="s">
        <v>681</v>
      </c>
      <c r="C391" s="540" t="s">
        <v>718</v>
      </c>
      <c r="D391" s="587">
        <v>523121</v>
      </c>
      <c r="E391" s="554"/>
      <c r="F391" s="554"/>
      <c r="G391" s="575">
        <f>H391*J391</f>
        <v>425000000</v>
      </c>
      <c r="H391" s="571">
        <v>17</v>
      </c>
      <c r="I391" s="571" t="s">
        <v>394</v>
      </c>
      <c r="J391" s="708">
        <v>25000000</v>
      </c>
      <c r="K391" s="582" t="s">
        <v>27</v>
      </c>
      <c r="L391" s="574">
        <v>41281</v>
      </c>
      <c r="M391" s="574">
        <v>41305</v>
      </c>
      <c r="N391" s="574">
        <v>41316</v>
      </c>
      <c r="O391" s="574">
        <v>41639</v>
      </c>
      <c r="P391" s="351"/>
    </row>
    <row r="392" spans="1:53" hidden="1">
      <c r="A392" s="509"/>
      <c r="B392" s="542"/>
      <c r="C392" s="540" t="s">
        <v>719</v>
      </c>
      <c r="D392" s="587">
        <v>523121</v>
      </c>
      <c r="E392" s="554"/>
      <c r="F392" s="554"/>
      <c r="G392" s="554">
        <f t="shared" ref="G392:G393" si="23">H392*J392</f>
        <v>57600000</v>
      </c>
      <c r="H392" s="571">
        <v>4</v>
      </c>
      <c r="I392" s="571" t="s">
        <v>394</v>
      </c>
      <c r="J392" s="708">
        <v>14400000</v>
      </c>
      <c r="K392" s="582" t="s">
        <v>27</v>
      </c>
      <c r="L392" s="574"/>
      <c r="M392" s="574"/>
      <c r="N392" s="574"/>
      <c r="O392" s="574"/>
      <c r="P392" s="351"/>
    </row>
    <row r="393" spans="1:53" ht="25.5" hidden="1">
      <c r="A393" s="509"/>
      <c r="B393" s="542"/>
      <c r="C393" s="540" t="s">
        <v>720</v>
      </c>
      <c r="D393" s="587">
        <v>523121</v>
      </c>
      <c r="E393" s="554"/>
      <c r="F393" s="554"/>
      <c r="G393" s="554">
        <f t="shared" si="23"/>
        <v>113509000</v>
      </c>
      <c r="H393" s="571">
        <v>1</v>
      </c>
      <c r="I393" s="571" t="s">
        <v>132</v>
      </c>
      <c r="J393" s="708">
        <v>113509000</v>
      </c>
      <c r="K393" s="582"/>
      <c r="L393" s="574"/>
      <c r="M393" s="574"/>
      <c r="N393" s="574"/>
      <c r="O393" s="574"/>
      <c r="P393" s="351"/>
    </row>
    <row r="394" spans="1:53" ht="38.25" hidden="1">
      <c r="A394" s="688"/>
      <c r="B394" s="705" t="s">
        <v>724</v>
      </c>
      <c r="C394" s="695"/>
      <c r="D394" s="700"/>
      <c r="E394" s="701"/>
      <c r="F394" s="701"/>
      <c r="G394" s="701"/>
      <c r="H394" s="695"/>
      <c r="I394" s="695"/>
      <c r="J394" s="702"/>
      <c r="K394" s="698"/>
      <c r="L394" s="695"/>
      <c r="M394" s="695"/>
      <c r="N394" s="695"/>
      <c r="O394" s="695"/>
      <c r="P394" s="696"/>
    </row>
    <row r="395" spans="1:53" hidden="1">
      <c r="A395" s="688"/>
      <c r="B395" s="697" t="s">
        <v>725</v>
      </c>
      <c r="C395" s="695"/>
      <c r="D395" s="700"/>
      <c r="E395" s="701"/>
      <c r="F395" s="701"/>
      <c r="G395" s="701"/>
      <c r="H395" s="695"/>
      <c r="I395" s="695"/>
      <c r="J395" s="702"/>
      <c r="K395" s="698"/>
      <c r="L395" s="695"/>
      <c r="M395" s="695"/>
      <c r="N395" s="695"/>
      <c r="O395" s="695"/>
      <c r="P395" s="696"/>
    </row>
    <row r="396" spans="1:53" ht="25.5" hidden="1">
      <c r="A396" s="509"/>
      <c r="B396" s="541" t="s">
        <v>660</v>
      </c>
      <c r="C396" s="540" t="s">
        <v>726</v>
      </c>
      <c r="D396" s="587">
        <v>521111</v>
      </c>
      <c r="E396" s="554"/>
      <c r="F396" s="554"/>
      <c r="G396" s="554">
        <f>H396*J396</f>
        <v>72100000</v>
      </c>
      <c r="H396" s="571">
        <v>1</v>
      </c>
      <c r="I396" s="571" t="s">
        <v>132</v>
      </c>
      <c r="J396" s="710">
        <v>72100000</v>
      </c>
      <c r="K396" s="582" t="s">
        <v>27</v>
      </c>
      <c r="L396" s="571"/>
      <c r="M396" s="571"/>
      <c r="N396" s="571"/>
      <c r="O396" s="571"/>
      <c r="P396" s="351"/>
    </row>
    <row r="397" spans="1:53" s="674" customFormat="1">
      <c r="A397" s="673">
        <v>19</v>
      </c>
      <c r="B397" s="1089" t="s">
        <v>848</v>
      </c>
      <c r="C397" s="1090"/>
      <c r="D397" s="1090"/>
      <c r="E397" s="1090"/>
      <c r="F397" s="1090"/>
      <c r="G397" s="1090"/>
      <c r="H397" s="1090"/>
      <c r="I397" s="1090"/>
      <c r="J397" s="1090"/>
      <c r="K397" s="1090"/>
      <c r="L397" s="1090"/>
      <c r="M397" s="1090"/>
      <c r="N397" s="1090"/>
      <c r="O397" s="1090"/>
      <c r="P397" s="1091"/>
      <c r="Q397" s="676"/>
      <c r="R397" s="676"/>
      <c r="S397" s="676"/>
      <c r="T397" s="676"/>
      <c r="U397" s="676"/>
      <c r="V397" s="676"/>
      <c r="W397" s="676"/>
      <c r="X397" s="676"/>
      <c r="Y397" s="676"/>
      <c r="Z397" s="676"/>
      <c r="AA397" s="676"/>
      <c r="AB397" s="676"/>
      <c r="AC397" s="676"/>
      <c r="AD397" s="676"/>
      <c r="AE397" s="676"/>
      <c r="AF397" s="676"/>
      <c r="AG397" s="676"/>
      <c r="AH397" s="676"/>
      <c r="AI397" s="676"/>
      <c r="AJ397" s="676"/>
      <c r="AK397" s="676"/>
      <c r="AL397" s="676"/>
      <c r="AM397" s="676"/>
      <c r="AN397" s="676"/>
      <c r="AO397" s="676"/>
      <c r="AP397" s="676"/>
      <c r="AQ397" s="676"/>
      <c r="AR397" s="676"/>
      <c r="AS397" s="676"/>
      <c r="AT397" s="676"/>
      <c r="AU397" s="676"/>
      <c r="AV397" s="676"/>
      <c r="AW397" s="676"/>
      <c r="AX397" s="676"/>
      <c r="AY397" s="676"/>
      <c r="AZ397" s="676"/>
      <c r="BA397" s="677"/>
    </row>
    <row r="398" spans="1:53" s="546" customFormat="1" ht="29.1" customHeight="1">
      <c r="A398" s="583"/>
      <c r="B398" s="639" t="s">
        <v>75</v>
      </c>
      <c r="C398" s="605" t="s">
        <v>389</v>
      </c>
      <c r="D398" s="591">
        <v>537112</v>
      </c>
      <c r="E398" s="742">
        <v>325500000</v>
      </c>
      <c r="F398" s="576"/>
      <c r="G398" s="611"/>
      <c r="H398" s="546">
        <v>1</v>
      </c>
      <c r="I398" s="546" t="s">
        <v>29</v>
      </c>
      <c r="J398" s="718">
        <v>325500000</v>
      </c>
      <c r="K398" s="721" t="s">
        <v>76</v>
      </c>
      <c r="L398" s="552">
        <v>41426</v>
      </c>
      <c r="M398" s="552">
        <v>41461</v>
      </c>
      <c r="N398" s="552">
        <v>41463</v>
      </c>
      <c r="O398" s="552">
        <v>41510</v>
      </c>
      <c r="Q398" s="616"/>
      <c r="R398" s="616"/>
      <c r="S398" s="616"/>
      <c r="T398" s="616"/>
      <c r="U398" s="616"/>
      <c r="V398" s="616"/>
      <c r="W398" s="616"/>
      <c r="X398" s="616"/>
      <c r="Y398" s="616"/>
      <c r="Z398" s="616"/>
      <c r="AA398" s="616"/>
      <c r="AB398" s="616"/>
      <c r="AC398" s="616"/>
      <c r="AD398" s="616"/>
      <c r="AE398" s="616"/>
      <c r="AF398" s="616"/>
      <c r="AG398" s="616"/>
      <c r="AH398" s="616"/>
      <c r="AI398" s="616"/>
      <c r="AJ398" s="616"/>
      <c r="AK398" s="616"/>
      <c r="AL398" s="616"/>
      <c r="AM398" s="616"/>
      <c r="AN398" s="616"/>
      <c r="AO398" s="616"/>
      <c r="AP398" s="616"/>
      <c r="AQ398" s="616"/>
      <c r="AR398" s="616"/>
      <c r="AS398" s="616"/>
      <c r="AT398" s="616"/>
      <c r="AU398" s="616"/>
      <c r="AV398" s="616"/>
      <c r="AW398" s="616"/>
      <c r="AX398" s="616"/>
      <c r="AY398" s="616"/>
      <c r="AZ398" s="616"/>
      <c r="BA398" s="619"/>
    </row>
    <row r="399" spans="1:53" s="674" customFormat="1">
      <c r="A399" s="673">
        <v>20</v>
      </c>
      <c r="B399" s="1024" t="s">
        <v>850</v>
      </c>
      <c r="C399" s="1025"/>
      <c r="D399" s="1025"/>
      <c r="E399" s="1025"/>
      <c r="F399" s="1025"/>
      <c r="G399" s="1025"/>
      <c r="H399" s="1025"/>
      <c r="I399" s="1025"/>
      <c r="J399" s="1025"/>
      <c r="K399" s="1025"/>
      <c r="L399" s="1025"/>
      <c r="M399" s="1025"/>
      <c r="N399" s="1025"/>
      <c r="O399" s="1025"/>
      <c r="P399" s="1026"/>
      <c r="Q399" s="676"/>
      <c r="R399" s="676"/>
      <c r="S399" s="676"/>
      <c r="T399" s="676"/>
      <c r="U399" s="676"/>
      <c r="V399" s="676"/>
      <c r="W399" s="676"/>
      <c r="X399" s="676"/>
      <c r="Y399" s="676"/>
      <c r="Z399" s="676"/>
      <c r="AA399" s="676"/>
      <c r="AB399" s="676"/>
      <c r="AC399" s="676"/>
      <c r="AD399" s="676"/>
      <c r="AE399" s="676"/>
      <c r="AF399" s="676"/>
      <c r="AG399" s="676"/>
      <c r="AH399" s="676"/>
      <c r="AI399" s="676"/>
      <c r="AJ399" s="676"/>
      <c r="AK399" s="676"/>
      <c r="AL399" s="676"/>
      <c r="AM399" s="676"/>
      <c r="AN399" s="676"/>
      <c r="AO399" s="676"/>
      <c r="AP399" s="676"/>
      <c r="AQ399" s="676"/>
      <c r="AR399" s="676"/>
      <c r="AS399" s="676"/>
      <c r="AT399" s="676"/>
      <c r="AU399" s="676"/>
      <c r="AV399" s="676"/>
      <c r="AW399" s="676"/>
      <c r="AX399" s="676"/>
      <c r="AY399" s="676"/>
      <c r="AZ399" s="676"/>
      <c r="BA399" s="677"/>
    </row>
    <row r="400" spans="1:53" s="546" customFormat="1" ht="29.1" customHeight="1">
      <c r="A400" s="583"/>
      <c r="B400" s="541"/>
      <c r="C400" s="612" t="s">
        <v>849</v>
      </c>
      <c r="D400" s="591"/>
      <c r="E400" s="576"/>
      <c r="F400" s="576"/>
      <c r="G400" s="611"/>
      <c r="J400" s="718"/>
      <c r="K400" s="583"/>
      <c r="L400" s="610"/>
      <c r="M400" s="610"/>
      <c r="N400" s="610"/>
      <c r="O400" s="610"/>
      <c r="Q400" s="616"/>
      <c r="R400" s="616"/>
      <c r="S400" s="616"/>
      <c r="T400" s="616"/>
      <c r="U400" s="616"/>
      <c r="V400" s="616"/>
      <c r="W400" s="616"/>
      <c r="X400" s="616"/>
      <c r="Y400" s="616"/>
      <c r="Z400" s="616"/>
      <c r="AA400" s="616"/>
      <c r="AB400" s="616"/>
      <c r="AC400" s="616"/>
      <c r="AD400" s="616"/>
      <c r="AE400" s="616"/>
      <c r="AF400" s="616"/>
      <c r="AG400" s="616"/>
      <c r="AH400" s="616"/>
      <c r="AI400" s="616"/>
      <c r="AJ400" s="616"/>
      <c r="AK400" s="616"/>
      <c r="AL400" s="616"/>
      <c r="AM400" s="616"/>
      <c r="AN400" s="616"/>
      <c r="AO400" s="616"/>
      <c r="AP400" s="616"/>
      <c r="AQ400" s="616"/>
      <c r="AR400" s="616"/>
      <c r="AS400" s="616"/>
      <c r="AT400" s="616"/>
      <c r="AU400" s="616"/>
      <c r="AV400" s="616"/>
      <c r="AW400" s="616"/>
      <c r="AX400" s="616"/>
      <c r="AY400" s="616"/>
      <c r="AZ400" s="616"/>
      <c r="BA400" s="619"/>
    </row>
    <row r="401" spans="1:53" s="546" customFormat="1" ht="29.1" customHeight="1">
      <c r="A401" s="583"/>
      <c r="B401" s="640" t="s">
        <v>26</v>
      </c>
      <c r="C401" s="605" t="s">
        <v>846</v>
      </c>
      <c r="D401" s="591">
        <v>536111</v>
      </c>
      <c r="E401" s="742">
        <v>875000000</v>
      </c>
      <c r="F401" s="576"/>
      <c r="G401" s="611"/>
      <c r="H401" s="546">
        <v>1</v>
      </c>
      <c r="I401" s="546" t="s">
        <v>29</v>
      </c>
      <c r="J401" s="718">
        <v>875000000</v>
      </c>
      <c r="K401" s="583" t="s">
        <v>27</v>
      </c>
      <c r="L401" s="552">
        <v>41449</v>
      </c>
      <c r="M401" s="552">
        <v>41486</v>
      </c>
      <c r="N401" s="552">
        <v>41487</v>
      </c>
      <c r="O401" s="552">
        <v>41596</v>
      </c>
      <c r="Q401" s="616"/>
      <c r="R401" s="616"/>
      <c r="S401" s="616"/>
      <c r="T401" s="616"/>
      <c r="U401" s="616"/>
      <c r="V401" s="616"/>
      <c r="W401" s="616"/>
      <c r="X401" s="616"/>
      <c r="Y401" s="616"/>
      <c r="Z401" s="616"/>
      <c r="AA401" s="616"/>
      <c r="AB401" s="616"/>
      <c r="AC401" s="616"/>
      <c r="AD401" s="616"/>
      <c r="AE401" s="616"/>
      <c r="AF401" s="616"/>
      <c r="AG401" s="616"/>
      <c r="AH401" s="616"/>
      <c r="AI401" s="616"/>
      <c r="AJ401" s="616"/>
      <c r="AK401" s="616"/>
      <c r="AL401" s="616"/>
      <c r="AM401" s="616"/>
      <c r="AN401" s="616"/>
      <c r="AO401" s="616"/>
      <c r="AP401" s="616"/>
      <c r="AQ401" s="616"/>
      <c r="AR401" s="616"/>
      <c r="AS401" s="616"/>
      <c r="AT401" s="616"/>
      <c r="AU401" s="616"/>
      <c r="AV401" s="616"/>
      <c r="AW401" s="616"/>
      <c r="AX401" s="616"/>
      <c r="AY401" s="616"/>
      <c r="AZ401" s="616"/>
      <c r="BA401" s="619"/>
    </row>
  </sheetData>
  <mergeCells count="70">
    <mergeCell ref="A344:A346"/>
    <mergeCell ref="A351:A352"/>
    <mergeCell ref="A357:A358"/>
    <mergeCell ref="A363:A364"/>
    <mergeCell ref="A369:A370"/>
    <mergeCell ref="A145:A146"/>
    <mergeCell ref="A179:A181"/>
    <mergeCell ref="A196:A198"/>
    <mergeCell ref="A286:A289"/>
    <mergeCell ref="A318:A331"/>
    <mergeCell ref="A7:P7"/>
    <mergeCell ref="B25:P25"/>
    <mergeCell ref="B70:P70"/>
    <mergeCell ref="B129:P129"/>
    <mergeCell ref="B145:P145"/>
    <mergeCell ref="E10:G10"/>
    <mergeCell ref="L10:L13"/>
    <mergeCell ref="M10:M13"/>
    <mergeCell ref="N10:N13"/>
    <mergeCell ref="O10:O13"/>
    <mergeCell ref="H9:I13"/>
    <mergeCell ref="J9:J13"/>
    <mergeCell ref="K9:K13"/>
    <mergeCell ref="L9:M9"/>
    <mergeCell ref="N9:O9"/>
    <mergeCell ref="P9:P13"/>
    <mergeCell ref="A9:A13"/>
    <mergeCell ref="B9:B13"/>
    <mergeCell ref="C9:C13"/>
    <mergeCell ref="D9:D13"/>
    <mergeCell ref="E9:G9"/>
    <mergeCell ref="E11:F12"/>
    <mergeCell ref="G11:G13"/>
    <mergeCell ref="A1:P1"/>
    <mergeCell ref="A2:P2"/>
    <mergeCell ref="A4:P4"/>
    <mergeCell ref="A5:P5"/>
    <mergeCell ref="A6:P6"/>
    <mergeCell ref="H14:I14"/>
    <mergeCell ref="B288:P288"/>
    <mergeCell ref="B289:P289"/>
    <mergeCell ref="B292:P292"/>
    <mergeCell ref="B294:P294"/>
    <mergeCell ref="B197:P197"/>
    <mergeCell ref="B198:P198"/>
    <mergeCell ref="B286:P286"/>
    <mergeCell ref="B287:P287"/>
    <mergeCell ref="B146:P146"/>
    <mergeCell ref="B179:P179"/>
    <mergeCell ref="B180:P180"/>
    <mergeCell ref="B181:P181"/>
    <mergeCell ref="B196:P196"/>
    <mergeCell ref="B307:P307"/>
    <mergeCell ref="B309:P309"/>
    <mergeCell ref="B318:P318"/>
    <mergeCell ref="B331:P331"/>
    <mergeCell ref="B342:P342"/>
    <mergeCell ref="B370:P370"/>
    <mergeCell ref="B397:P397"/>
    <mergeCell ref="B399:P399"/>
    <mergeCell ref="B344:P344"/>
    <mergeCell ref="B358:P358"/>
    <mergeCell ref="B363:P363"/>
    <mergeCell ref="B364:P364"/>
    <mergeCell ref="B369:P369"/>
    <mergeCell ref="B345:P345"/>
    <mergeCell ref="B346:P346"/>
    <mergeCell ref="B351:P351"/>
    <mergeCell ref="B352:P352"/>
    <mergeCell ref="B357:P357"/>
  </mergeCells>
  <pageMargins left="0.11811023622047245" right="0.11811023622047245" top="0.55118110236220474" bottom="0.55118110236220474" header="0.31496062992125984" footer="0.31496062992125984"/>
  <pageSetup paperSize="258" scale="74" orientation="landscape" r:id="rId1"/>
  <rowBreaks count="1" manualBreakCount="1">
    <brk id="3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195"/>
  <sheetViews>
    <sheetView view="pageBreakPreview" topLeftCell="A2" zoomScaleNormal="70" zoomScaleSheetLayoutView="100" workbookViewId="0">
      <selection activeCell="G118" sqref="G118"/>
    </sheetView>
  </sheetViews>
  <sheetFormatPr defaultRowHeight="15"/>
  <cols>
    <col min="1" max="1" width="4.28515625" customWidth="1"/>
    <col min="2" max="2" width="20.28515625" customWidth="1"/>
    <col min="3" max="3" width="21.28515625" customWidth="1"/>
    <col min="4" max="4" width="8.5703125" customWidth="1"/>
    <col min="5" max="5" width="15.140625" style="514" customWidth="1"/>
    <col min="6" max="6" width="8.42578125" customWidth="1"/>
    <col min="7" max="7" width="11.7109375" customWidth="1"/>
    <col min="8" max="8" width="5" bestFit="1" customWidth="1"/>
    <col min="9" max="9" width="5.42578125" customWidth="1"/>
    <col min="10" max="10" width="15" bestFit="1" customWidth="1"/>
    <col min="11" max="11" width="7.140625" customWidth="1"/>
    <col min="12" max="12" width="10.140625" customWidth="1"/>
    <col min="13" max="13" width="10.7109375" customWidth="1"/>
    <col min="14" max="14" width="11" bestFit="1" customWidth="1"/>
    <col min="15" max="15" width="10.140625" bestFit="1" customWidth="1"/>
    <col min="16" max="16" width="6.5703125" customWidth="1"/>
  </cols>
  <sheetData>
    <row r="1" spans="1:16" ht="18">
      <c r="A1" s="953" t="s">
        <v>755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</row>
    <row r="2" spans="1:16">
      <c r="A2" s="954" t="s">
        <v>756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</row>
    <row r="3" spans="1:16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</row>
    <row r="4" spans="1:16">
      <c r="A4" s="952" t="s">
        <v>757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</row>
    <row r="5" spans="1:16">
      <c r="A5" s="722"/>
      <c r="B5" s="723"/>
      <c r="C5" s="724"/>
      <c r="D5" s="725"/>
      <c r="E5" s="781"/>
      <c r="F5" s="726"/>
      <c r="G5" s="726"/>
      <c r="H5" s="727"/>
      <c r="I5" s="727"/>
      <c r="J5" s="728"/>
      <c r="K5" s="727"/>
      <c r="L5" s="729"/>
      <c r="M5" s="730"/>
      <c r="N5" s="728"/>
      <c r="O5" s="360"/>
      <c r="P5" s="727"/>
    </row>
    <row r="6" spans="1:16" ht="24.75" customHeight="1">
      <c r="A6" s="956" t="s">
        <v>758</v>
      </c>
      <c r="B6" s="958" t="s">
        <v>852</v>
      </c>
      <c r="C6" s="960" t="s">
        <v>760</v>
      </c>
      <c r="D6" s="962" t="s">
        <v>761</v>
      </c>
      <c r="E6" s="1105" t="s">
        <v>760</v>
      </c>
      <c r="F6" s="1105"/>
      <c r="G6" s="1105"/>
      <c r="H6" s="956" t="s">
        <v>7</v>
      </c>
      <c r="I6" s="956"/>
      <c r="J6" s="956" t="s">
        <v>851</v>
      </c>
      <c r="K6" s="956" t="s">
        <v>762</v>
      </c>
      <c r="L6" s="956" t="s">
        <v>763</v>
      </c>
      <c r="M6" s="956"/>
      <c r="N6" s="956" t="s">
        <v>764</v>
      </c>
      <c r="O6" s="956"/>
      <c r="P6" s="976" t="s">
        <v>10</v>
      </c>
    </row>
    <row r="7" spans="1:16" ht="10.5" customHeight="1">
      <c r="A7" s="956"/>
      <c r="B7" s="958"/>
      <c r="C7" s="960"/>
      <c r="D7" s="962"/>
      <c r="E7" s="1105" t="s">
        <v>765</v>
      </c>
      <c r="F7" s="1105"/>
      <c r="G7" s="1105"/>
      <c r="H7" s="956"/>
      <c r="I7" s="956"/>
      <c r="J7" s="956"/>
      <c r="K7" s="956"/>
      <c r="L7" s="956" t="s">
        <v>766</v>
      </c>
      <c r="M7" s="956" t="s">
        <v>767</v>
      </c>
      <c r="N7" s="956" t="s">
        <v>766</v>
      </c>
      <c r="O7" s="956" t="s">
        <v>767</v>
      </c>
      <c r="P7" s="976"/>
    </row>
    <row r="8" spans="1:16" ht="12.75" customHeight="1">
      <c r="A8" s="956"/>
      <c r="B8" s="958"/>
      <c r="C8" s="960"/>
      <c r="D8" s="962"/>
      <c r="E8" s="1105" t="s">
        <v>768</v>
      </c>
      <c r="F8" s="1105"/>
      <c r="G8" s="1106" t="s">
        <v>769</v>
      </c>
      <c r="H8" s="956"/>
      <c r="I8" s="956"/>
      <c r="J8" s="956"/>
      <c r="K8" s="956"/>
      <c r="L8" s="956"/>
      <c r="M8" s="956"/>
      <c r="N8" s="956"/>
      <c r="O8" s="956"/>
      <c r="P8" s="976"/>
    </row>
    <row r="9" spans="1:16">
      <c r="A9" s="956"/>
      <c r="B9" s="958"/>
      <c r="C9" s="960"/>
      <c r="D9" s="962"/>
      <c r="E9" s="1105"/>
      <c r="F9" s="1105"/>
      <c r="G9" s="1106"/>
      <c r="H9" s="956"/>
      <c r="I9" s="956"/>
      <c r="J9" s="956"/>
      <c r="K9" s="956"/>
      <c r="L9" s="956"/>
      <c r="M9" s="956"/>
      <c r="N9" s="956"/>
      <c r="O9" s="956"/>
      <c r="P9" s="976"/>
    </row>
    <row r="10" spans="1:16">
      <c r="A10" s="956"/>
      <c r="B10" s="958"/>
      <c r="C10" s="960"/>
      <c r="D10" s="962"/>
      <c r="E10" s="782" t="s">
        <v>770</v>
      </c>
      <c r="F10" s="584" t="s">
        <v>771</v>
      </c>
      <c r="G10" s="1106"/>
      <c r="H10" s="956"/>
      <c r="I10" s="956"/>
      <c r="J10" s="956"/>
      <c r="K10" s="956"/>
      <c r="L10" s="956"/>
      <c r="M10" s="956"/>
      <c r="N10" s="956"/>
      <c r="O10" s="956"/>
      <c r="P10" s="976"/>
    </row>
    <row r="11" spans="1:16">
      <c r="A11" s="774" t="s">
        <v>772</v>
      </c>
      <c r="B11" s="732" t="s">
        <v>773</v>
      </c>
      <c r="C11" s="733" t="s">
        <v>774</v>
      </c>
      <c r="D11" s="774" t="s">
        <v>775</v>
      </c>
      <c r="E11" s="783" t="s">
        <v>776</v>
      </c>
      <c r="F11" s="734" t="s">
        <v>777</v>
      </c>
      <c r="G11" s="734" t="s">
        <v>778</v>
      </c>
      <c r="H11" s="1104" t="s">
        <v>779</v>
      </c>
      <c r="I11" s="1104"/>
      <c r="J11" s="736" t="s">
        <v>780</v>
      </c>
      <c r="K11" s="774" t="s">
        <v>781</v>
      </c>
      <c r="L11" s="774" t="s">
        <v>782</v>
      </c>
      <c r="M11" s="774" t="s">
        <v>783</v>
      </c>
      <c r="N11" s="774" t="s">
        <v>784</v>
      </c>
      <c r="O11" s="736" t="s">
        <v>785</v>
      </c>
      <c r="P11" s="774" t="s">
        <v>786</v>
      </c>
    </row>
    <row r="12" spans="1:16" ht="25.5" hidden="1">
      <c r="A12" s="342"/>
      <c r="B12" s="541" t="s">
        <v>36</v>
      </c>
      <c r="C12" s="540" t="s">
        <v>37</v>
      </c>
      <c r="D12" s="586">
        <v>521211</v>
      </c>
      <c r="E12" s="533"/>
      <c r="F12" s="521"/>
      <c r="G12" s="521">
        <v>60000000</v>
      </c>
      <c r="H12" s="497">
        <v>1</v>
      </c>
      <c r="I12" s="498" t="s">
        <v>29</v>
      </c>
      <c r="J12" s="712">
        <f>G12</f>
        <v>60000000</v>
      </c>
      <c r="K12" s="578" t="s">
        <v>27</v>
      </c>
      <c r="L12" s="518"/>
      <c r="M12" s="520"/>
      <c r="N12" s="341"/>
      <c r="O12" s="553"/>
      <c r="P12" s="339"/>
    </row>
    <row r="13" spans="1:16" ht="25.5" hidden="1">
      <c r="A13" s="342"/>
      <c r="B13" s="541" t="s">
        <v>26</v>
      </c>
      <c r="C13" s="540" t="s">
        <v>789</v>
      </c>
      <c r="D13" s="586">
        <v>536111</v>
      </c>
      <c r="E13" s="530"/>
      <c r="F13" s="519"/>
      <c r="G13" s="519">
        <v>30334000</v>
      </c>
      <c r="H13" s="497">
        <v>1</v>
      </c>
      <c r="I13" s="498" t="s">
        <v>29</v>
      </c>
      <c r="J13" s="712">
        <f>G13</f>
        <v>30334000</v>
      </c>
      <c r="K13" s="578" t="s">
        <v>27</v>
      </c>
      <c r="L13" s="550">
        <v>41334</v>
      </c>
      <c r="M13" s="551">
        <v>41337</v>
      </c>
      <c r="N13" s="552">
        <v>41338</v>
      </c>
      <c r="O13" s="552">
        <v>41363</v>
      </c>
      <c r="P13" s="339"/>
    </row>
    <row r="14" spans="1:16" ht="33" hidden="1" customHeight="1">
      <c r="A14" s="342"/>
      <c r="B14" s="543" t="s">
        <v>49</v>
      </c>
      <c r="C14" s="513"/>
      <c r="D14" s="587"/>
      <c r="E14" s="576"/>
      <c r="F14" s="554"/>
      <c r="G14" s="554"/>
      <c r="H14" s="499"/>
      <c r="I14" s="498"/>
      <c r="J14" s="522"/>
      <c r="K14" s="578"/>
      <c r="L14" s="518"/>
      <c r="M14" s="518"/>
      <c r="N14" s="341"/>
      <c r="O14" s="553"/>
      <c r="P14" s="339"/>
    </row>
    <row r="15" spans="1:16" ht="38.25" hidden="1">
      <c r="A15" s="342"/>
      <c r="B15" s="541" t="s">
        <v>36</v>
      </c>
      <c r="C15" s="540" t="s">
        <v>50</v>
      </c>
      <c r="D15" s="586">
        <v>521211</v>
      </c>
      <c r="E15" s="530"/>
      <c r="F15" s="519"/>
      <c r="G15" s="519">
        <v>97000000</v>
      </c>
      <c r="H15" s="497">
        <v>1</v>
      </c>
      <c r="I15" s="498" t="s">
        <v>29</v>
      </c>
      <c r="J15" s="522">
        <f>G15</f>
        <v>97000000</v>
      </c>
      <c r="K15" s="578" t="s">
        <v>27</v>
      </c>
      <c r="L15" s="518"/>
      <c r="M15" s="518"/>
      <c r="N15" s="341"/>
      <c r="O15" s="553"/>
      <c r="P15" s="339"/>
    </row>
    <row r="16" spans="1:16" ht="89.25" hidden="1">
      <c r="A16" s="491"/>
      <c r="B16" s="543" t="s">
        <v>58</v>
      </c>
      <c r="C16" s="513"/>
      <c r="D16" s="588"/>
      <c r="E16" s="530"/>
      <c r="F16" s="555"/>
      <c r="G16" s="555"/>
      <c r="H16" s="556"/>
      <c r="I16" s="501"/>
      <c r="J16" s="557"/>
      <c r="K16" s="579"/>
      <c r="L16" s="558"/>
      <c r="M16" s="558"/>
      <c r="N16" s="559"/>
      <c r="O16" s="560"/>
      <c r="P16" s="489"/>
    </row>
    <row r="17" spans="1:16" ht="25.5" hidden="1">
      <c r="A17" s="491"/>
      <c r="B17" s="541" t="s">
        <v>36</v>
      </c>
      <c r="C17" s="540" t="s">
        <v>59</v>
      </c>
      <c r="D17" s="588">
        <v>521211</v>
      </c>
      <c r="E17" s="530"/>
      <c r="F17" s="555"/>
      <c r="G17" s="555">
        <v>46000000</v>
      </c>
      <c r="H17" s="500">
        <v>1</v>
      </c>
      <c r="I17" s="501" t="s">
        <v>29</v>
      </c>
      <c r="J17" s="557"/>
      <c r="K17" s="579" t="s">
        <v>27</v>
      </c>
      <c r="L17" s="558"/>
      <c r="M17" s="558"/>
      <c r="N17" s="559"/>
      <c r="O17" s="560"/>
      <c r="P17" s="489"/>
    </row>
    <row r="18" spans="1:16" ht="76.5" hidden="1">
      <c r="A18" s="508"/>
      <c r="B18" s="543" t="s">
        <v>64</v>
      </c>
      <c r="C18" s="561"/>
      <c r="D18" s="589"/>
      <c r="E18" s="534"/>
      <c r="F18" s="482"/>
      <c r="G18" s="482"/>
      <c r="H18" s="502"/>
      <c r="I18" s="503"/>
      <c r="J18" s="483"/>
      <c r="K18" s="580"/>
      <c r="L18" s="492"/>
      <c r="M18" s="492"/>
      <c r="N18" s="492"/>
      <c r="O18" s="562"/>
      <c r="P18" s="478"/>
    </row>
    <row r="19" spans="1:16" ht="25.5" hidden="1">
      <c r="A19" s="508"/>
      <c r="B19" s="541" t="s">
        <v>36</v>
      </c>
      <c r="C19" s="540" t="s">
        <v>65</v>
      </c>
      <c r="D19" s="589">
        <v>521211</v>
      </c>
      <c r="E19" s="534"/>
      <c r="F19" s="482"/>
      <c r="G19" s="482">
        <v>34381000</v>
      </c>
      <c r="H19" s="500">
        <v>1</v>
      </c>
      <c r="I19" s="501" t="s">
        <v>790</v>
      </c>
      <c r="J19" s="493"/>
      <c r="K19" s="580" t="s">
        <v>27</v>
      </c>
      <c r="L19" s="492"/>
      <c r="M19" s="492"/>
      <c r="N19" s="492"/>
      <c r="O19" s="562"/>
      <c r="P19" s="478"/>
    </row>
    <row r="20" spans="1:16" ht="63.75" hidden="1">
      <c r="A20" s="508"/>
      <c r="B20" s="543" t="s">
        <v>67</v>
      </c>
      <c r="C20" s="561"/>
      <c r="D20" s="589"/>
      <c r="E20" s="534"/>
      <c r="F20" s="482"/>
      <c r="G20" s="482"/>
      <c r="H20" s="502"/>
      <c r="I20" s="503"/>
      <c r="J20" s="483"/>
      <c r="K20" s="580"/>
      <c r="L20" s="492"/>
      <c r="M20" s="492"/>
      <c r="N20" s="492"/>
      <c r="O20" s="562"/>
      <c r="P20" s="478"/>
    </row>
    <row r="21" spans="1:16" ht="25.5" hidden="1">
      <c r="A21" s="508"/>
      <c r="B21" s="541" t="s">
        <v>36</v>
      </c>
      <c r="C21" s="540" t="s">
        <v>59</v>
      </c>
      <c r="D21" s="589">
        <v>521211</v>
      </c>
      <c r="E21" s="534"/>
      <c r="F21" s="482"/>
      <c r="G21" s="482">
        <v>16350000</v>
      </c>
      <c r="H21" s="502">
        <v>1</v>
      </c>
      <c r="I21" s="503" t="s">
        <v>790</v>
      </c>
      <c r="J21" s="483"/>
      <c r="K21" s="580" t="s">
        <v>27</v>
      </c>
      <c r="L21" s="492"/>
      <c r="M21" s="492"/>
      <c r="N21" s="492"/>
      <c r="O21" s="562"/>
      <c r="P21" s="478"/>
    </row>
    <row r="22" spans="1:16">
      <c r="A22" s="688" t="s">
        <v>890</v>
      </c>
      <c r="B22" s="1101" t="s">
        <v>891</v>
      </c>
      <c r="C22" s="1102"/>
      <c r="D22" s="1102"/>
      <c r="E22" s="1102"/>
      <c r="F22" s="1102"/>
      <c r="G22" s="1102"/>
      <c r="H22" s="1102"/>
      <c r="I22" s="1102"/>
      <c r="J22" s="1102"/>
      <c r="K22" s="1102"/>
      <c r="L22" s="1102"/>
      <c r="M22" s="1102"/>
      <c r="N22" s="1102"/>
      <c r="O22" s="1102"/>
      <c r="P22" s="1103"/>
    </row>
    <row r="23" spans="1:16" ht="25.5" hidden="1">
      <c r="A23" s="688"/>
      <c r="B23" s="697" t="s">
        <v>391</v>
      </c>
      <c r="C23" s="695"/>
      <c r="D23" s="700"/>
      <c r="E23" s="576"/>
      <c r="F23" s="701"/>
      <c r="G23" s="701"/>
      <c r="H23" s="695"/>
      <c r="I23" s="695"/>
      <c r="J23" s="702"/>
      <c r="K23" s="698"/>
      <c r="L23" s="695"/>
      <c r="M23" s="695"/>
      <c r="N23" s="695"/>
      <c r="O23" s="695"/>
      <c r="P23" s="696"/>
    </row>
    <row r="24" spans="1:16" ht="25.5" hidden="1">
      <c r="A24" s="509"/>
      <c r="B24" s="541" t="s">
        <v>75</v>
      </c>
      <c r="C24" s="540" t="s">
        <v>393</v>
      </c>
      <c r="D24" s="587">
        <v>532111</v>
      </c>
      <c r="E24" s="576"/>
      <c r="F24" s="554"/>
      <c r="G24" s="554">
        <f>H24*J24</f>
        <v>15000000</v>
      </c>
      <c r="H24" s="571">
        <v>2</v>
      </c>
      <c r="I24" s="571" t="s">
        <v>394</v>
      </c>
      <c r="J24" s="708">
        <v>7500000</v>
      </c>
      <c r="K24" s="582" t="s">
        <v>27</v>
      </c>
      <c r="L24" s="574">
        <v>41316</v>
      </c>
      <c r="M24" s="574">
        <v>41375</v>
      </c>
      <c r="N24" s="574">
        <v>41384</v>
      </c>
      <c r="O24" s="574">
        <v>41578</v>
      </c>
      <c r="P24" s="351"/>
    </row>
    <row r="25" spans="1:16" hidden="1">
      <c r="A25" s="509"/>
      <c r="B25" s="542"/>
      <c r="C25" s="540" t="s">
        <v>395</v>
      </c>
      <c r="D25" s="587">
        <v>532111</v>
      </c>
      <c r="E25" s="576"/>
      <c r="F25" s="554"/>
      <c r="G25" s="554">
        <f t="shared" ref="G25:G32" si="0">H25*J25</f>
        <v>3000000</v>
      </c>
      <c r="H25" s="571">
        <v>2</v>
      </c>
      <c r="I25" s="571" t="s">
        <v>394</v>
      </c>
      <c r="J25" s="708">
        <v>1500000</v>
      </c>
      <c r="K25" s="582" t="s">
        <v>27</v>
      </c>
      <c r="L25" s="574"/>
      <c r="M25" s="574"/>
      <c r="N25" s="574"/>
      <c r="O25" s="574"/>
      <c r="P25" s="351"/>
    </row>
    <row r="26" spans="1:16" hidden="1">
      <c r="A26" s="509"/>
      <c r="B26" s="542"/>
      <c r="C26" s="540" t="s">
        <v>396</v>
      </c>
      <c r="D26" s="587">
        <v>532111</v>
      </c>
      <c r="E26" s="576"/>
      <c r="F26" s="554"/>
      <c r="G26" s="554">
        <f t="shared" si="0"/>
        <v>85000000</v>
      </c>
      <c r="H26" s="571">
        <v>10</v>
      </c>
      <c r="I26" s="571" t="s">
        <v>394</v>
      </c>
      <c r="J26" s="708">
        <v>8500000</v>
      </c>
      <c r="K26" s="582" t="s">
        <v>27</v>
      </c>
      <c r="L26" s="574"/>
      <c r="M26" s="574"/>
      <c r="N26" s="574"/>
      <c r="O26" s="574"/>
      <c r="P26" s="351"/>
    </row>
    <row r="27" spans="1:16" ht="25.5" hidden="1">
      <c r="A27" s="509"/>
      <c r="B27" s="542"/>
      <c r="C27" s="540" t="s">
        <v>397</v>
      </c>
      <c r="D27" s="587">
        <v>532111</v>
      </c>
      <c r="E27" s="576"/>
      <c r="F27" s="554"/>
      <c r="G27" s="554">
        <f t="shared" si="0"/>
        <v>15000000</v>
      </c>
      <c r="H27" s="571">
        <v>1</v>
      </c>
      <c r="I27" s="571" t="s">
        <v>394</v>
      </c>
      <c r="J27" s="708">
        <v>15000000</v>
      </c>
      <c r="K27" s="582" t="s">
        <v>27</v>
      </c>
      <c r="L27" s="574"/>
      <c r="M27" s="574"/>
      <c r="N27" s="574"/>
      <c r="O27" s="574"/>
      <c r="P27" s="351"/>
    </row>
    <row r="28" spans="1:16" hidden="1">
      <c r="A28" s="509"/>
      <c r="B28" s="542"/>
      <c r="C28" s="540" t="s">
        <v>398</v>
      </c>
      <c r="D28" s="587">
        <v>532111</v>
      </c>
      <c r="E28" s="576"/>
      <c r="F28" s="554"/>
      <c r="G28" s="554">
        <f t="shared" si="0"/>
        <v>900000</v>
      </c>
      <c r="H28" s="571">
        <v>1</v>
      </c>
      <c r="I28" s="571" t="s">
        <v>394</v>
      </c>
      <c r="J28" s="708">
        <v>900000</v>
      </c>
      <c r="K28" s="582" t="s">
        <v>27</v>
      </c>
      <c r="L28" s="574"/>
      <c r="M28" s="574"/>
      <c r="N28" s="574"/>
      <c r="O28" s="574"/>
      <c r="P28" s="351"/>
    </row>
    <row r="29" spans="1:16" hidden="1">
      <c r="A29" s="509"/>
      <c r="B29" s="542"/>
      <c r="C29" s="540" t="s">
        <v>399</v>
      </c>
      <c r="D29" s="587">
        <v>532111</v>
      </c>
      <c r="E29" s="576"/>
      <c r="F29" s="554"/>
      <c r="G29" s="554">
        <f t="shared" si="0"/>
        <v>25000000</v>
      </c>
      <c r="H29" s="571">
        <v>1</v>
      </c>
      <c r="I29" s="571" t="s">
        <v>394</v>
      </c>
      <c r="J29" s="708">
        <v>25000000</v>
      </c>
      <c r="K29" s="582" t="s">
        <v>27</v>
      </c>
      <c r="L29" s="574"/>
      <c r="M29" s="574"/>
      <c r="N29" s="574"/>
      <c r="O29" s="574"/>
      <c r="P29" s="351"/>
    </row>
    <row r="30" spans="1:16" hidden="1">
      <c r="A30" s="509"/>
      <c r="B30" s="542"/>
      <c r="C30" s="540" t="s">
        <v>400</v>
      </c>
      <c r="D30" s="587">
        <v>532111</v>
      </c>
      <c r="E30" s="576"/>
      <c r="F30" s="554"/>
      <c r="G30" s="554">
        <f t="shared" si="0"/>
        <v>2000000</v>
      </c>
      <c r="H30" s="571">
        <v>2</v>
      </c>
      <c r="I30" s="571" t="s">
        <v>394</v>
      </c>
      <c r="J30" s="708">
        <v>1000000</v>
      </c>
      <c r="K30" s="582" t="s">
        <v>27</v>
      </c>
      <c r="L30" s="574"/>
      <c r="M30" s="574"/>
      <c r="N30" s="574"/>
      <c r="O30" s="574"/>
      <c r="P30" s="351"/>
    </row>
    <row r="31" spans="1:16" hidden="1">
      <c r="A31" s="509"/>
      <c r="B31" s="542"/>
      <c r="C31" s="540" t="s">
        <v>401</v>
      </c>
      <c r="D31" s="587">
        <v>532111</v>
      </c>
      <c r="E31" s="576"/>
      <c r="F31" s="554"/>
      <c r="G31" s="554">
        <f t="shared" si="0"/>
        <v>10000000</v>
      </c>
      <c r="H31" s="571">
        <v>1</v>
      </c>
      <c r="I31" s="571" t="s">
        <v>394</v>
      </c>
      <c r="J31" s="708">
        <v>10000000</v>
      </c>
      <c r="K31" s="582" t="s">
        <v>27</v>
      </c>
      <c r="L31" s="574"/>
      <c r="M31" s="574"/>
      <c r="N31" s="574"/>
      <c r="O31" s="574"/>
      <c r="P31" s="351"/>
    </row>
    <row r="32" spans="1:16" hidden="1">
      <c r="A32" s="509"/>
      <c r="B32" s="542"/>
      <c r="C32" s="540" t="s">
        <v>402</v>
      </c>
      <c r="D32" s="587">
        <v>532111</v>
      </c>
      <c r="E32" s="576"/>
      <c r="F32" s="554"/>
      <c r="G32" s="554">
        <f t="shared" si="0"/>
        <v>10000000</v>
      </c>
      <c r="H32" s="571">
        <v>1</v>
      </c>
      <c r="I32" s="571" t="s">
        <v>394</v>
      </c>
      <c r="J32" s="708">
        <v>10000000</v>
      </c>
      <c r="K32" s="582" t="s">
        <v>27</v>
      </c>
      <c r="L32" s="574"/>
      <c r="M32" s="574"/>
      <c r="N32" s="574"/>
      <c r="O32" s="574"/>
      <c r="P32" s="351"/>
    </row>
    <row r="33" spans="1:16" hidden="1">
      <c r="A33" s="688"/>
      <c r="B33" s="697" t="s">
        <v>404</v>
      </c>
      <c r="C33" s="695"/>
      <c r="D33" s="700"/>
      <c r="E33" s="576"/>
      <c r="F33" s="701"/>
      <c r="G33" s="701"/>
      <c r="H33" s="695"/>
      <c r="I33" s="695"/>
      <c r="J33" s="702"/>
      <c r="K33" s="698"/>
      <c r="L33" s="706"/>
      <c r="M33" s="706"/>
      <c r="N33" s="706"/>
      <c r="O33" s="706"/>
      <c r="P33" s="696"/>
    </row>
    <row r="34" spans="1:16" ht="25.5" hidden="1">
      <c r="A34" s="509"/>
      <c r="B34" s="541" t="s">
        <v>75</v>
      </c>
      <c r="C34" s="540" t="s">
        <v>405</v>
      </c>
      <c r="D34" s="587">
        <v>532111</v>
      </c>
      <c r="E34" s="576"/>
      <c r="F34" s="554"/>
      <c r="G34" s="554">
        <f>H34*J34</f>
        <v>6660000</v>
      </c>
      <c r="H34" s="571">
        <v>6</v>
      </c>
      <c r="I34" s="571" t="s">
        <v>394</v>
      </c>
      <c r="J34" s="741">
        <v>1110000</v>
      </c>
      <c r="K34" s="582" t="s">
        <v>27</v>
      </c>
      <c r="L34" s="574">
        <v>41316</v>
      </c>
      <c r="M34" s="574">
        <v>41375</v>
      </c>
      <c r="N34" s="574">
        <v>41384</v>
      </c>
      <c r="O34" s="574">
        <v>41578</v>
      </c>
      <c r="P34" s="351"/>
    </row>
    <row r="35" spans="1:16" hidden="1">
      <c r="A35" s="509"/>
      <c r="B35" s="542"/>
      <c r="C35" s="540" t="s">
        <v>406</v>
      </c>
      <c r="D35" s="587">
        <v>532111</v>
      </c>
      <c r="E35" s="576"/>
      <c r="F35" s="554"/>
      <c r="G35" s="554">
        <f t="shared" ref="G35:G43" si="1">H35*J35</f>
        <v>500000</v>
      </c>
      <c r="H35" s="571">
        <v>1</v>
      </c>
      <c r="I35" s="571" t="s">
        <v>394</v>
      </c>
      <c r="J35" s="741">
        <v>500000</v>
      </c>
      <c r="K35" s="582" t="s">
        <v>27</v>
      </c>
      <c r="L35" s="574"/>
      <c r="M35" s="574"/>
      <c r="N35" s="574"/>
      <c r="O35" s="574"/>
      <c r="P35" s="351"/>
    </row>
    <row r="36" spans="1:16" ht="25.5" hidden="1">
      <c r="A36" s="509"/>
      <c r="B36" s="542"/>
      <c r="C36" s="540" t="s">
        <v>407</v>
      </c>
      <c r="D36" s="587">
        <v>532111</v>
      </c>
      <c r="E36" s="576"/>
      <c r="F36" s="554"/>
      <c r="G36" s="554">
        <f t="shared" si="1"/>
        <v>4530000</v>
      </c>
      <c r="H36" s="571">
        <v>1</v>
      </c>
      <c r="I36" s="571" t="s">
        <v>394</v>
      </c>
      <c r="J36" s="741">
        <v>4530000</v>
      </c>
      <c r="K36" s="582" t="s">
        <v>27</v>
      </c>
      <c r="L36" s="574"/>
      <c r="M36" s="574"/>
      <c r="N36" s="574"/>
      <c r="O36" s="574"/>
      <c r="P36" s="351"/>
    </row>
    <row r="37" spans="1:16" ht="25.5" hidden="1">
      <c r="A37" s="509"/>
      <c r="B37" s="542"/>
      <c r="C37" s="540" t="s">
        <v>408</v>
      </c>
      <c r="D37" s="587">
        <v>532111</v>
      </c>
      <c r="E37" s="576"/>
      <c r="F37" s="554"/>
      <c r="G37" s="554">
        <f t="shared" si="1"/>
        <v>15900000</v>
      </c>
      <c r="H37" s="571">
        <v>1</v>
      </c>
      <c r="I37" s="571" t="s">
        <v>394</v>
      </c>
      <c r="J37" s="741">
        <v>15900000</v>
      </c>
      <c r="K37" s="582" t="s">
        <v>27</v>
      </c>
      <c r="L37" s="574"/>
      <c r="M37" s="574"/>
      <c r="N37" s="574"/>
      <c r="O37" s="574"/>
      <c r="P37" s="351"/>
    </row>
    <row r="38" spans="1:16" hidden="1">
      <c r="A38" s="509"/>
      <c r="B38" s="542"/>
      <c r="C38" s="540" t="s">
        <v>393</v>
      </c>
      <c r="D38" s="587">
        <v>532111</v>
      </c>
      <c r="E38" s="576"/>
      <c r="F38" s="554"/>
      <c r="G38" s="554">
        <f t="shared" si="1"/>
        <v>23500000</v>
      </c>
      <c r="H38" s="571">
        <v>5</v>
      </c>
      <c r="I38" s="571" t="s">
        <v>394</v>
      </c>
      <c r="J38" s="741">
        <v>4700000</v>
      </c>
      <c r="K38" s="582" t="s">
        <v>27</v>
      </c>
      <c r="L38" s="574"/>
      <c r="M38" s="574"/>
      <c r="N38" s="574"/>
      <c r="O38" s="574"/>
      <c r="P38" s="351"/>
    </row>
    <row r="39" spans="1:16" hidden="1">
      <c r="A39" s="509"/>
      <c r="B39" s="542"/>
      <c r="C39" s="540" t="s">
        <v>409</v>
      </c>
      <c r="D39" s="587">
        <v>532111</v>
      </c>
      <c r="E39" s="576"/>
      <c r="F39" s="554"/>
      <c r="G39" s="554">
        <f t="shared" si="1"/>
        <v>1240000</v>
      </c>
      <c r="H39" s="571">
        <v>1</v>
      </c>
      <c r="I39" s="571" t="s">
        <v>394</v>
      </c>
      <c r="J39" s="741">
        <v>1240000</v>
      </c>
      <c r="K39" s="582" t="s">
        <v>27</v>
      </c>
      <c r="L39" s="574"/>
      <c r="M39" s="574"/>
      <c r="N39" s="574"/>
      <c r="O39" s="574"/>
      <c r="P39" s="351"/>
    </row>
    <row r="40" spans="1:16" hidden="1">
      <c r="A40" s="509"/>
      <c r="B40" s="542"/>
      <c r="C40" s="540" t="s">
        <v>410</v>
      </c>
      <c r="D40" s="587">
        <v>532111</v>
      </c>
      <c r="E40" s="576"/>
      <c r="F40" s="554"/>
      <c r="G40" s="554">
        <f t="shared" si="1"/>
        <v>9264000</v>
      </c>
      <c r="H40" s="571">
        <v>12</v>
      </c>
      <c r="I40" s="571" t="s">
        <v>394</v>
      </c>
      <c r="J40" s="741">
        <v>772000</v>
      </c>
      <c r="K40" s="582" t="s">
        <v>27</v>
      </c>
      <c r="L40" s="574"/>
      <c r="M40" s="574"/>
      <c r="N40" s="574"/>
      <c r="O40" s="574"/>
      <c r="P40" s="351"/>
    </row>
    <row r="41" spans="1:16" hidden="1">
      <c r="A41" s="509"/>
      <c r="B41" s="542"/>
      <c r="C41" s="540" t="s">
        <v>398</v>
      </c>
      <c r="D41" s="587">
        <v>532111</v>
      </c>
      <c r="E41" s="576"/>
      <c r="F41" s="554"/>
      <c r="G41" s="554">
        <f t="shared" si="1"/>
        <v>900000</v>
      </c>
      <c r="H41" s="571">
        <v>1</v>
      </c>
      <c r="I41" s="571" t="s">
        <v>394</v>
      </c>
      <c r="J41" s="741">
        <v>900000</v>
      </c>
      <c r="K41" s="582" t="s">
        <v>27</v>
      </c>
      <c r="L41" s="574"/>
      <c r="M41" s="574"/>
      <c r="N41" s="574"/>
      <c r="O41" s="574"/>
      <c r="P41" s="351"/>
    </row>
    <row r="42" spans="1:16" ht="38.25" hidden="1">
      <c r="A42" s="509"/>
      <c r="B42" s="541" t="s">
        <v>412</v>
      </c>
      <c r="C42" s="540" t="s">
        <v>413</v>
      </c>
      <c r="D42" s="587">
        <v>532121</v>
      </c>
      <c r="E42" s="576"/>
      <c r="F42" s="554"/>
      <c r="G42" s="554">
        <f t="shared" si="1"/>
        <v>300000</v>
      </c>
      <c r="H42" s="571">
        <v>1</v>
      </c>
      <c r="I42" s="571" t="s">
        <v>394</v>
      </c>
      <c r="J42" s="572">
        <v>300000</v>
      </c>
      <c r="K42" s="582" t="s">
        <v>27</v>
      </c>
      <c r="L42" s="574"/>
      <c r="M42" s="574"/>
      <c r="N42" s="574"/>
      <c r="O42" s="574"/>
      <c r="P42" s="351"/>
    </row>
    <row r="43" spans="1:16" ht="25.5" hidden="1">
      <c r="A43" s="509"/>
      <c r="B43" s="542"/>
      <c r="C43" s="540" t="s">
        <v>414</v>
      </c>
      <c r="D43" s="587">
        <v>532121</v>
      </c>
      <c r="E43" s="576"/>
      <c r="F43" s="554"/>
      <c r="G43" s="554">
        <f t="shared" si="1"/>
        <v>750000</v>
      </c>
      <c r="H43" s="571">
        <v>1</v>
      </c>
      <c r="I43" s="571" t="s">
        <v>394</v>
      </c>
      <c r="J43" s="572">
        <v>750000</v>
      </c>
      <c r="K43" s="582" t="s">
        <v>27</v>
      </c>
      <c r="L43" s="574"/>
      <c r="M43" s="574"/>
      <c r="N43" s="574"/>
      <c r="O43" s="574"/>
      <c r="P43" s="351"/>
    </row>
    <row r="44" spans="1:16" hidden="1">
      <c r="A44" s="509"/>
      <c r="B44" s="542"/>
      <c r="C44" s="546"/>
      <c r="D44" s="587"/>
      <c r="E44" s="576"/>
      <c r="F44" s="554"/>
      <c r="G44" s="554"/>
      <c r="H44" s="571"/>
      <c r="I44" s="571"/>
      <c r="J44" s="572"/>
      <c r="K44" s="582"/>
      <c r="L44" s="571"/>
      <c r="M44" s="571"/>
      <c r="N44" s="571"/>
      <c r="O44" s="571"/>
      <c r="P44" s="351"/>
    </row>
    <row r="45" spans="1:16" hidden="1">
      <c r="A45" s="688"/>
      <c r="B45" s="697" t="s">
        <v>416</v>
      </c>
      <c r="C45" s="695"/>
      <c r="D45" s="700"/>
      <c r="E45" s="576"/>
      <c r="F45" s="701"/>
      <c r="G45" s="701"/>
      <c r="H45" s="695"/>
      <c r="I45" s="695"/>
      <c r="J45" s="702"/>
      <c r="K45" s="698"/>
      <c r="L45" s="706"/>
      <c r="M45" s="706"/>
      <c r="N45" s="706"/>
      <c r="O45" s="706"/>
      <c r="P45" s="696"/>
    </row>
    <row r="46" spans="1:16" ht="25.5" hidden="1">
      <c r="A46" s="509"/>
      <c r="B46" s="541" t="s">
        <v>75</v>
      </c>
      <c r="C46" s="540" t="s">
        <v>389</v>
      </c>
      <c r="D46" s="587">
        <v>532111</v>
      </c>
      <c r="E46" s="576"/>
      <c r="F46" s="554"/>
      <c r="G46" s="554">
        <v>50000000</v>
      </c>
      <c r="H46" s="571">
        <v>1</v>
      </c>
      <c r="I46" s="571" t="s">
        <v>29</v>
      </c>
      <c r="J46" s="572"/>
      <c r="K46" s="582" t="s">
        <v>27</v>
      </c>
      <c r="L46" s="574">
        <v>41316</v>
      </c>
      <c r="M46" s="574">
        <v>41375</v>
      </c>
      <c r="N46" s="574">
        <v>41384</v>
      </c>
      <c r="O46" s="574">
        <v>41578</v>
      </c>
      <c r="P46" s="351"/>
    </row>
    <row r="47" spans="1:16" ht="25.5" hidden="1">
      <c r="A47" s="688"/>
      <c r="B47" s="697" t="s">
        <v>418</v>
      </c>
      <c r="C47" s="695"/>
      <c r="D47" s="700"/>
      <c r="E47" s="576"/>
      <c r="F47" s="701"/>
      <c r="G47" s="701"/>
      <c r="H47" s="695"/>
      <c r="I47" s="695"/>
      <c r="J47" s="702"/>
      <c r="K47" s="698"/>
      <c r="L47" s="695"/>
      <c r="M47" s="695"/>
      <c r="N47" s="695"/>
      <c r="O47" s="695"/>
      <c r="P47" s="696"/>
    </row>
    <row r="48" spans="1:16" ht="25.5" hidden="1">
      <c r="A48" s="509"/>
      <c r="B48" s="541" t="s">
        <v>75</v>
      </c>
      <c r="C48" s="540" t="s">
        <v>398</v>
      </c>
      <c r="D48" s="587">
        <v>532111</v>
      </c>
      <c r="E48" s="576"/>
      <c r="F48" s="554"/>
      <c r="G48" s="554">
        <f>H48*J48</f>
        <v>2000000</v>
      </c>
      <c r="H48" s="571">
        <v>2</v>
      </c>
      <c r="I48" s="571" t="s">
        <v>394</v>
      </c>
      <c r="J48" s="741">
        <v>1000000</v>
      </c>
      <c r="K48" s="582" t="s">
        <v>27</v>
      </c>
      <c r="L48" s="574">
        <v>41316</v>
      </c>
      <c r="M48" s="574">
        <v>41375</v>
      </c>
      <c r="N48" s="574">
        <v>41384</v>
      </c>
      <c r="O48" s="574">
        <v>41578</v>
      </c>
      <c r="P48" s="351"/>
    </row>
    <row r="49" spans="1:16" hidden="1">
      <c r="A49" s="509"/>
      <c r="B49" s="542"/>
      <c r="C49" s="540" t="s">
        <v>419</v>
      </c>
      <c r="D49" s="587">
        <v>532111</v>
      </c>
      <c r="E49" s="576"/>
      <c r="F49" s="554"/>
      <c r="G49" s="554">
        <f t="shared" ref="G49:G53" si="2">H49*J49</f>
        <v>3200000</v>
      </c>
      <c r="H49" s="571">
        <v>2</v>
      </c>
      <c r="I49" s="571" t="s">
        <v>394</v>
      </c>
      <c r="J49" s="741">
        <v>1600000</v>
      </c>
      <c r="K49" s="582" t="s">
        <v>27</v>
      </c>
      <c r="L49" s="574"/>
      <c r="M49" s="574"/>
      <c r="N49" s="574"/>
      <c r="O49" s="574"/>
      <c r="P49" s="351"/>
    </row>
    <row r="50" spans="1:16" hidden="1">
      <c r="A50" s="509"/>
      <c r="B50" s="542"/>
      <c r="C50" s="540" t="s">
        <v>420</v>
      </c>
      <c r="D50" s="587">
        <v>532111</v>
      </c>
      <c r="E50" s="576"/>
      <c r="F50" s="554"/>
      <c r="G50" s="554">
        <f t="shared" si="2"/>
        <v>5500000</v>
      </c>
      <c r="H50" s="571">
        <v>1</v>
      </c>
      <c r="I50" s="571" t="s">
        <v>394</v>
      </c>
      <c r="J50" s="741">
        <v>5500000</v>
      </c>
      <c r="K50" s="582" t="s">
        <v>27</v>
      </c>
      <c r="L50" s="574"/>
      <c r="M50" s="574"/>
      <c r="N50" s="574"/>
      <c r="O50" s="574"/>
      <c r="P50" s="351"/>
    </row>
    <row r="51" spans="1:16" hidden="1">
      <c r="A51" s="509"/>
      <c r="B51" s="542"/>
      <c r="C51" s="540" t="s">
        <v>410</v>
      </c>
      <c r="D51" s="587">
        <v>532111</v>
      </c>
      <c r="E51" s="576"/>
      <c r="F51" s="554"/>
      <c r="G51" s="554">
        <f t="shared" si="2"/>
        <v>7000000</v>
      </c>
      <c r="H51" s="571">
        <v>4</v>
      </c>
      <c r="I51" s="571" t="s">
        <v>394</v>
      </c>
      <c r="J51" s="741">
        <v>1750000</v>
      </c>
      <c r="K51" s="582" t="s">
        <v>27</v>
      </c>
      <c r="L51" s="574"/>
      <c r="M51" s="574"/>
      <c r="N51" s="574"/>
      <c r="O51" s="574"/>
      <c r="P51" s="351"/>
    </row>
    <row r="52" spans="1:16" hidden="1">
      <c r="A52" s="509"/>
      <c r="B52" s="542"/>
      <c r="C52" s="540" t="s">
        <v>393</v>
      </c>
      <c r="D52" s="587">
        <v>532111</v>
      </c>
      <c r="E52" s="576"/>
      <c r="F52" s="554"/>
      <c r="G52" s="554">
        <f t="shared" si="2"/>
        <v>30000000</v>
      </c>
      <c r="H52" s="571">
        <v>4</v>
      </c>
      <c r="I52" s="571" t="s">
        <v>394</v>
      </c>
      <c r="J52" s="741">
        <v>7500000</v>
      </c>
      <c r="K52" s="582" t="s">
        <v>27</v>
      </c>
      <c r="L52" s="574"/>
      <c r="M52" s="574"/>
      <c r="N52" s="574"/>
      <c r="O52" s="574"/>
      <c r="P52" s="351"/>
    </row>
    <row r="53" spans="1:16" hidden="1">
      <c r="A53" s="509"/>
      <c r="B53" s="542"/>
      <c r="C53" s="540" t="s">
        <v>401</v>
      </c>
      <c r="D53" s="587">
        <v>532111</v>
      </c>
      <c r="E53" s="576"/>
      <c r="F53" s="554"/>
      <c r="G53" s="554">
        <f t="shared" si="2"/>
        <v>10000000</v>
      </c>
      <c r="H53" s="571">
        <v>1</v>
      </c>
      <c r="I53" s="571" t="s">
        <v>394</v>
      </c>
      <c r="J53" s="741">
        <v>10000000</v>
      </c>
      <c r="K53" s="582" t="s">
        <v>27</v>
      </c>
      <c r="L53" s="574"/>
      <c r="M53" s="574"/>
      <c r="N53" s="574"/>
      <c r="O53" s="574"/>
      <c r="P53" s="351"/>
    </row>
    <row r="54" spans="1:16" hidden="1">
      <c r="A54" s="509"/>
      <c r="B54" s="542"/>
      <c r="C54" s="546"/>
      <c r="D54" s="587"/>
      <c r="E54" s="576"/>
      <c r="F54" s="554"/>
      <c r="G54" s="554"/>
      <c r="H54" s="571"/>
      <c r="I54" s="571"/>
      <c r="J54" s="572"/>
      <c r="K54" s="582"/>
      <c r="L54" s="571"/>
      <c r="M54" s="571"/>
      <c r="N54" s="571"/>
      <c r="O54" s="571"/>
      <c r="P54" s="351"/>
    </row>
    <row r="55" spans="1:16" ht="38.25" hidden="1">
      <c r="A55" s="688"/>
      <c r="B55" s="697" t="s">
        <v>422</v>
      </c>
      <c r="C55" s="695"/>
      <c r="D55" s="700"/>
      <c r="E55" s="576"/>
      <c r="F55" s="701"/>
      <c r="G55" s="701"/>
      <c r="H55" s="695"/>
      <c r="I55" s="695"/>
      <c r="J55" s="702"/>
      <c r="K55" s="698"/>
      <c r="L55" s="706"/>
      <c r="M55" s="706"/>
      <c r="N55" s="706"/>
      <c r="O55" s="706"/>
      <c r="P55" s="696"/>
    </row>
    <row r="56" spans="1:16" ht="25.5" hidden="1">
      <c r="A56" s="509"/>
      <c r="B56" s="541" t="s">
        <v>75</v>
      </c>
      <c r="C56" s="540" t="s">
        <v>395</v>
      </c>
      <c r="D56" s="587">
        <v>532111</v>
      </c>
      <c r="E56" s="576"/>
      <c r="F56" s="554"/>
      <c r="G56" s="554">
        <f>H56*J56</f>
        <v>7550000</v>
      </c>
      <c r="H56" s="571">
        <v>2</v>
      </c>
      <c r="I56" s="571" t="s">
        <v>394</v>
      </c>
      <c r="J56" s="708">
        <v>3775000</v>
      </c>
      <c r="K56" s="582" t="s">
        <v>27</v>
      </c>
      <c r="L56" s="574">
        <v>41316</v>
      </c>
      <c r="M56" s="574">
        <v>41375</v>
      </c>
      <c r="N56" s="574">
        <v>41384</v>
      </c>
      <c r="O56" s="574">
        <v>41578</v>
      </c>
      <c r="P56" s="351"/>
    </row>
    <row r="57" spans="1:16" hidden="1">
      <c r="A57" s="509"/>
      <c r="B57" s="542"/>
      <c r="C57" s="540" t="s">
        <v>423</v>
      </c>
      <c r="D57" s="587">
        <v>532111</v>
      </c>
      <c r="E57" s="576"/>
      <c r="F57" s="554"/>
      <c r="G57" s="554">
        <f t="shared" ref="G57:G60" si="3">H57*J57</f>
        <v>4050000</v>
      </c>
      <c r="H57" s="571">
        <v>1</v>
      </c>
      <c r="I57" s="571" t="s">
        <v>394</v>
      </c>
      <c r="J57" s="708">
        <v>4050000</v>
      </c>
      <c r="K57" s="582" t="s">
        <v>27</v>
      </c>
      <c r="L57" s="574"/>
      <c r="M57" s="574"/>
      <c r="N57" s="574"/>
      <c r="O57" s="574"/>
      <c r="P57" s="351"/>
    </row>
    <row r="58" spans="1:16" ht="25.5" hidden="1">
      <c r="A58" s="509"/>
      <c r="B58" s="542"/>
      <c r="C58" s="540" t="s">
        <v>424</v>
      </c>
      <c r="D58" s="587">
        <v>532111</v>
      </c>
      <c r="E58" s="576"/>
      <c r="F58" s="554"/>
      <c r="G58" s="554">
        <f t="shared" si="3"/>
        <v>3245000</v>
      </c>
      <c r="H58" s="571">
        <v>1</v>
      </c>
      <c r="I58" s="571" t="s">
        <v>394</v>
      </c>
      <c r="J58" s="708">
        <v>3245000</v>
      </c>
      <c r="K58" s="582" t="s">
        <v>27</v>
      </c>
      <c r="L58" s="574"/>
      <c r="M58" s="574"/>
      <c r="N58" s="574"/>
      <c r="O58" s="574"/>
      <c r="P58" s="351"/>
    </row>
    <row r="59" spans="1:16" hidden="1">
      <c r="A59" s="509"/>
      <c r="B59" s="542"/>
      <c r="C59" s="540" t="s">
        <v>425</v>
      </c>
      <c r="D59" s="587">
        <v>532111</v>
      </c>
      <c r="E59" s="576"/>
      <c r="F59" s="554"/>
      <c r="G59" s="554">
        <f t="shared" si="3"/>
        <v>4999000</v>
      </c>
      <c r="H59" s="571">
        <v>1</v>
      </c>
      <c r="I59" s="571" t="s">
        <v>394</v>
      </c>
      <c r="J59" s="708">
        <v>4999000</v>
      </c>
      <c r="K59" s="582" t="s">
        <v>27</v>
      </c>
      <c r="L59" s="574"/>
      <c r="M59" s="574"/>
      <c r="N59" s="574"/>
      <c r="O59" s="574"/>
      <c r="P59" s="351"/>
    </row>
    <row r="60" spans="1:16" hidden="1">
      <c r="A60" s="509"/>
      <c r="B60" s="542"/>
      <c r="C60" s="540" t="s">
        <v>393</v>
      </c>
      <c r="D60" s="587">
        <v>532111</v>
      </c>
      <c r="E60" s="576"/>
      <c r="F60" s="554"/>
      <c r="G60" s="554">
        <f t="shared" si="3"/>
        <v>8400000</v>
      </c>
      <c r="H60" s="571">
        <v>2</v>
      </c>
      <c r="I60" s="571" t="s">
        <v>394</v>
      </c>
      <c r="J60" s="708">
        <v>4200000</v>
      </c>
      <c r="K60" s="582" t="s">
        <v>27</v>
      </c>
      <c r="L60" s="574"/>
      <c r="M60" s="574"/>
      <c r="N60" s="574"/>
      <c r="O60" s="574"/>
      <c r="P60" s="351"/>
    </row>
    <row r="61" spans="1:16" hidden="1">
      <c r="A61" s="688"/>
      <c r="B61" s="697" t="s">
        <v>22</v>
      </c>
      <c r="C61" s="695"/>
      <c r="D61" s="700"/>
      <c r="E61" s="576"/>
      <c r="F61" s="701"/>
      <c r="G61" s="701"/>
      <c r="H61" s="695"/>
      <c r="I61" s="695"/>
      <c r="J61" s="702"/>
      <c r="K61" s="698"/>
      <c r="L61" s="706"/>
      <c r="M61" s="706"/>
      <c r="N61" s="706"/>
      <c r="O61" s="706"/>
      <c r="P61" s="696"/>
    </row>
    <row r="62" spans="1:16" ht="25.5" hidden="1">
      <c r="A62" s="509"/>
      <c r="B62" s="541" t="s">
        <v>75</v>
      </c>
      <c r="C62" s="540" t="s">
        <v>393</v>
      </c>
      <c r="D62" s="587">
        <v>532111</v>
      </c>
      <c r="E62" s="576"/>
      <c r="F62" s="554"/>
      <c r="G62" s="554">
        <f>J62*H62</f>
        <v>60000000</v>
      </c>
      <c r="H62" s="571">
        <v>10</v>
      </c>
      <c r="I62" s="571" t="s">
        <v>394</v>
      </c>
      <c r="J62" s="708">
        <v>6000000</v>
      </c>
      <c r="K62" s="582" t="s">
        <v>27</v>
      </c>
      <c r="L62" s="574">
        <v>41316</v>
      </c>
      <c r="M62" s="574">
        <v>41375</v>
      </c>
      <c r="N62" s="574">
        <v>41384</v>
      </c>
      <c r="O62" s="574">
        <v>41578</v>
      </c>
      <c r="P62" s="351"/>
    </row>
    <row r="63" spans="1:16" ht="25.5" hidden="1">
      <c r="A63" s="509"/>
      <c r="B63" s="542"/>
      <c r="C63" s="540" t="s">
        <v>427</v>
      </c>
      <c r="D63" s="587">
        <v>532111</v>
      </c>
      <c r="E63" s="576"/>
      <c r="F63" s="554"/>
      <c r="G63" s="554">
        <f t="shared" ref="G63:G67" si="4">J63*H63</f>
        <v>28000000</v>
      </c>
      <c r="H63" s="571">
        <v>1</v>
      </c>
      <c r="I63" s="571" t="s">
        <v>394</v>
      </c>
      <c r="J63" s="708">
        <v>28000000</v>
      </c>
      <c r="K63" s="582" t="s">
        <v>27</v>
      </c>
      <c r="L63" s="574"/>
      <c r="M63" s="574"/>
      <c r="N63" s="574"/>
      <c r="O63" s="574"/>
      <c r="P63" s="351"/>
    </row>
    <row r="64" spans="1:16" hidden="1">
      <c r="A64" s="509"/>
      <c r="B64" s="542"/>
      <c r="C64" s="540" t="s">
        <v>428</v>
      </c>
      <c r="D64" s="587">
        <v>532111</v>
      </c>
      <c r="E64" s="576"/>
      <c r="F64" s="554"/>
      <c r="G64" s="554">
        <f t="shared" si="4"/>
        <v>3360000</v>
      </c>
      <c r="H64" s="571">
        <v>2</v>
      </c>
      <c r="I64" s="571" t="s">
        <v>394</v>
      </c>
      <c r="J64" s="708">
        <v>1680000</v>
      </c>
      <c r="K64" s="582" t="s">
        <v>27</v>
      </c>
      <c r="L64" s="574"/>
      <c r="M64" s="574"/>
      <c r="N64" s="574"/>
      <c r="O64" s="574"/>
      <c r="P64" s="351"/>
    </row>
    <row r="65" spans="1:16" ht="25.5" hidden="1">
      <c r="A65" s="509"/>
      <c r="B65" s="542"/>
      <c r="C65" s="540" t="s">
        <v>429</v>
      </c>
      <c r="D65" s="587">
        <v>532111</v>
      </c>
      <c r="E65" s="576"/>
      <c r="F65" s="554"/>
      <c r="G65" s="554">
        <f t="shared" si="4"/>
        <v>20000000</v>
      </c>
      <c r="H65" s="571">
        <v>1</v>
      </c>
      <c r="I65" s="571" t="s">
        <v>394</v>
      </c>
      <c r="J65" s="708">
        <v>20000000</v>
      </c>
      <c r="K65" s="582" t="s">
        <v>27</v>
      </c>
      <c r="L65" s="574"/>
      <c r="M65" s="574"/>
      <c r="N65" s="574"/>
      <c r="O65" s="574"/>
      <c r="P65" s="351"/>
    </row>
    <row r="66" spans="1:16" hidden="1">
      <c r="A66" s="509"/>
      <c r="B66" s="542"/>
      <c r="C66" s="540" t="s">
        <v>395</v>
      </c>
      <c r="D66" s="587">
        <v>532111</v>
      </c>
      <c r="E66" s="576"/>
      <c r="F66" s="554"/>
      <c r="G66" s="554">
        <f t="shared" si="4"/>
        <v>5750000</v>
      </c>
      <c r="H66" s="571">
        <v>1</v>
      </c>
      <c r="I66" s="571" t="s">
        <v>394</v>
      </c>
      <c r="J66" s="708">
        <v>5750000</v>
      </c>
      <c r="K66" s="582" t="s">
        <v>27</v>
      </c>
      <c r="L66" s="574"/>
      <c r="M66" s="574"/>
      <c r="N66" s="574"/>
      <c r="O66" s="574"/>
      <c r="P66" s="351"/>
    </row>
    <row r="67" spans="1:16" hidden="1">
      <c r="A67" s="509"/>
      <c r="B67" s="542"/>
      <c r="C67" s="540" t="s">
        <v>420</v>
      </c>
      <c r="D67" s="587">
        <v>532111</v>
      </c>
      <c r="E67" s="576"/>
      <c r="F67" s="554"/>
      <c r="G67" s="554">
        <f t="shared" si="4"/>
        <v>20000000</v>
      </c>
      <c r="H67" s="571">
        <v>1</v>
      </c>
      <c r="I67" s="571" t="s">
        <v>394</v>
      </c>
      <c r="J67" s="708">
        <v>20000000</v>
      </c>
      <c r="K67" s="582" t="s">
        <v>27</v>
      </c>
      <c r="L67" s="574"/>
      <c r="M67" s="574"/>
      <c r="N67" s="574"/>
      <c r="O67" s="574"/>
      <c r="P67" s="351"/>
    </row>
    <row r="68" spans="1:16" ht="38.25" hidden="1">
      <c r="A68" s="688"/>
      <c r="B68" s="697" t="s">
        <v>431</v>
      </c>
      <c r="C68" s="695"/>
      <c r="D68" s="700"/>
      <c r="E68" s="576"/>
      <c r="F68" s="701"/>
      <c r="G68" s="701"/>
      <c r="H68" s="695"/>
      <c r="I68" s="695"/>
      <c r="J68" s="702"/>
      <c r="K68" s="698"/>
      <c r="L68" s="706"/>
      <c r="M68" s="706"/>
      <c r="N68" s="706"/>
      <c r="O68" s="706"/>
      <c r="P68" s="696"/>
    </row>
    <row r="69" spans="1:16" ht="25.5" hidden="1">
      <c r="A69" s="509"/>
      <c r="B69" s="541" t="s">
        <v>75</v>
      </c>
      <c r="C69" s="540" t="s">
        <v>396</v>
      </c>
      <c r="D69" s="587">
        <v>532111</v>
      </c>
      <c r="E69" s="576"/>
      <c r="F69" s="554"/>
      <c r="G69" s="554">
        <f>H69*J69</f>
        <v>19000000</v>
      </c>
      <c r="H69" s="571">
        <v>2</v>
      </c>
      <c r="I69" s="571" t="s">
        <v>394</v>
      </c>
      <c r="J69" s="710">
        <v>9500000</v>
      </c>
      <c r="K69" s="582" t="s">
        <v>27</v>
      </c>
      <c r="L69" s="574"/>
      <c r="M69" s="574"/>
      <c r="N69" s="574"/>
      <c r="O69" s="574"/>
      <c r="P69" s="351"/>
    </row>
    <row r="70" spans="1:16" ht="38.25" hidden="1">
      <c r="A70" s="688"/>
      <c r="B70" s="697" t="s">
        <v>433</v>
      </c>
      <c r="C70" s="695"/>
      <c r="D70" s="700"/>
      <c r="E70" s="576"/>
      <c r="F70" s="701"/>
      <c r="G70" s="701"/>
      <c r="H70" s="695"/>
      <c r="I70" s="695"/>
      <c r="J70" s="702"/>
      <c r="K70" s="698"/>
      <c r="L70" s="695"/>
      <c r="M70" s="695"/>
      <c r="N70" s="695"/>
      <c r="O70" s="695"/>
      <c r="P70" s="696"/>
    </row>
    <row r="71" spans="1:16" ht="25.5" hidden="1">
      <c r="A71" s="509"/>
      <c r="B71" s="541" t="s">
        <v>75</v>
      </c>
      <c r="C71" s="540" t="s">
        <v>393</v>
      </c>
      <c r="D71" s="587">
        <v>532111</v>
      </c>
      <c r="E71" s="576"/>
      <c r="F71" s="554"/>
      <c r="G71" s="554">
        <f>H71*J71</f>
        <v>128000000</v>
      </c>
      <c r="H71" s="571">
        <v>16</v>
      </c>
      <c r="I71" s="571" t="s">
        <v>394</v>
      </c>
      <c r="J71" s="710">
        <v>8000000</v>
      </c>
      <c r="K71" s="582" t="s">
        <v>27</v>
      </c>
      <c r="L71" s="574">
        <v>41316</v>
      </c>
      <c r="M71" s="574">
        <v>41375</v>
      </c>
      <c r="N71" s="574">
        <v>41384</v>
      </c>
      <c r="O71" s="574">
        <v>41578</v>
      </c>
      <c r="P71" s="351"/>
    </row>
    <row r="72" spans="1:16" hidden="1">
      <c r="A72" s="509"/>
      <c r="B72" s="542"/>
      <c r="C72" s="546"/>
      <c r="D72" s="587"/>
      <c r="E72" s="576"/>
      <c r="F72" s="554"/>
      <c r="G72" s="554"/>
      <c r="H72" s="571"/>
      <c r="I72" s="571"/>
      <c r="J72" s="572"/>
      <c r="K72" s="582"/>
      <c r="L72" s="571"/>
      <c r="M72" s="571"/>
      <c r="N72" s="571"/>
      <c r="O72" s="571"/>
      <c r="P72" s="351"/>
    </row>
    <row r="73" spans="1:16" ht="51" hidden="1">
      <c r="A73" s="688"/>
      <c r="B73" s="697" t="s">
        <v>435</v>
      </c>
      <c r="C73" s="695"/>
      <c r="D73" s="700"/>
      <c r="E73" s="576"/>
      <c r="F73" s="701"/>
      <c r="G73" s="701"/>
      <c r="H73" s="695"/>
      <c r="I73" s="695"/>
      <c r="J73" s="702"/>
      <c r="K73" s="698"/>
      <c r="L73" s="706"/>
      <c r="M73" s="706"/>
      <c r="N73" s="706"/>
      <c r="O73" s="706"/>
      <c r="P73" s="696"/>
    </row>
    <row r="74" spans="1:16" ht="25.5" hidden="1">
      <c r="A74" s="509"/>
      <c r="B74" s="541" t="s">
        <v>75</v>
      </c>
      <c r="C74" s="540" t="s">
        <v>436</v>
      </c>
      <c r="D74" s="587">
        <v>532111</v>
      </c>
      <c r="E74" s="576"/>
      <c r="F74" s="554"/>
      <c r="G74" s="554">
        <f>H74*J74</f>
        <v>110000000</v>
      </c>
      <c r="H74" s="571">
        <v>1</v>
      </c>
      <c r="I74" s="571" t="s">
        <v>394</v>
      </c>
      <c r="J74" s="708">
        <v>110000000</v>
      </c>
      <c r="K74" s="582" t="s">
        <v>27</v>
      </c>
      <c r="L74" s="574">
        <v>41316</v>
      </c>
      <c r="M74" s="574">
        <v>41375</v>
      </c>
      <c r="N74" s="574">
        <v>41384</v>
      </c>
      <c r="O74" s="574">
        <v>41578</v>
      </c>
      <c r="P74" s="351"/>
    </row>
    <row r="75" spans="1:16" ht="25.5" hidden="1">
      <c r="A75" s="509"/>
      <c r="B75" s="542"/>
      <c r="C75" s="540" t="s">
        <v>437</v>
      </c>
      <c r="D75" s="587">
        <v>532111</v>
      </c>
      <c r="E75" s="576"/>
      <c r="F75" s="554"/>
      <c r="G75" s="554">
        <f t="shared" ref="G75:G77" si="5">H75*J75</f>
        <v>100000000</v>
      </c>
      <c r="H75" s="571">
        <v>1</v>
      </c>
      <c r="I75" s="571" t="s">
        <v>394</v>
      </c>
      <c r="J75" s="708">
        <v>100000000</v>
      </c>
      <c r="K75" s="582" t="s">
        <v>27</v>
      </c>
      <c r="L75" s="574"/>
      <c r="M75" s="574"/>
      <c r="N75" s="574"/>
      <c r="O75" s="574"/>
      <c r="P75" s="351"/>
    </row>
    <row r="76" spans="1:16" hidden="1">
      <c r="A76" s="509"/>
      <c r="B76" s="542"/>
      <c r="C76" s="540" t="s">
        <v>439</v>
      </c>
      <c r="D76" s="587">
        <v>532111</v>
      </c>
      <c r="E76" s="576"/>
      <c r="F76" s="554"/>
      <c r="G76" s="554">
        <f t="shared" si="5"/>
        <v>10000000</v>
      </c>
      <c r="H76" s="571">
        <v>5</v>
      </c>
      <c r="I76" s="571" t="s">
        <v>394</v>
      </c>
      <c r="J76" s="708">
        <v>2000000</v>
      </c>
      <c r="K76" s="582" t="s">
        <v>27</v>
      </c>
      <c r="L76" s="574"/>
      <c r="M76" s="574"/>
      <c r="N76" s="574"/>
      <c r="O76" s="574"/>
      <c r="P76" s="351"/>
    </row>
    <row r="77" spans="1:16" ht="38.25" hidden="1">
      <c r="A77" s="509"/>
      <c r="B77" s="542"/>
      <c r="C77" s="540" t="s">
        <v>440</v>
      </c>
      <c r="D77" s="587">
        <v>532111</v>
      </c>
      <c r="E77" s="576"/>
      <c r="F77" s="554"/>
      <c r="G77" s="554">
        <f t="shared" si="5"/>
        <v>80000000</v>
      </c>
      <c r="H77" s="571">
        <v>1</v>
      </c>
      <c r="I77" s="571" t="s">
        <v>29</v>
      </c>
      <c r="J77" s="708">
        <v>80000000</v>
      </c>
      <c r="K77" s="582" t="s">
        <v>27</v>
      </c>
      <c r="L77" s="574"/>
      <c r="M77" s="574"/>
      <c r="N77" s="574"/>
      <c r="O77" s="574"/>
      <c r="P77" s="351"/>
    </row>
    <row r="78" spans="1:16" hidden="1">
      <c r="A78" s="688"/>
      <c r="B78" s="697" t="s">
        <v>443</v>
      </c>
      <c r="C78" s="695"/>
      <c r="D78" s="700"/>
      <c r="E78" s="576"/>
      <c r="F78" s="701"/>
      <c r="G78" s="701"/>
      <c r="H78" s="695"/>
      <c r="I78" s="695"/>
      <c r="J78" s="702"/>
      <c r="K78" s="698"/>
      <c r="L78" s="706"/>
      <c r="M78" s="706"/>
      <c r="N78" s="706"/>
      <c r="O78" s="706"/>
      <c r="P78" s="696"/>
    </row>
    <row r="79" spans="1:16" ht="25.5" hidden="1">
      <c r="A79" s="509"/>
      <c r="B79" s="541" t="s">
        <v>75</v>
      </c>
      <c r="C79" s="540" t="s">
        <v>444</v>
      </c>
      <c r="D79" s="587">
        <v>532111</v>
      </c>
      <c r="E79" s="576"/>
      <c r="F79" s="554"/>
      <c r="G79" s="554">
        <f>H79*J79</f>
        <v>5500000</v>
      </c>
      <c r="H79" s="571">
        <v>1</v>
      </c>
      <c r="I79" s="571" t="s">
        <v>445</v>
      </c>
      <c r="J79" s="708">
        <v>5500000</v>
      </c>
      <c r="K79" s="582" t="s">
        <v>27</v>
      </c>
      <c r="L79" s="574"/>
      <c r="M79" s="574"/>
      <c r="N79" s="574"/>
      <c r="O79" s="574"/>
      <c r="P79" s="351"/>
    </row>
    <row r="80" spans="1:16" hidden="1">
      <c r="A80" s="509"/>
      <c r="B80" s="542"/>
      <c r="C80" s="540" t="s">
        <v>396</v>
      </c>
      <c r="D80" s="587">
        <v>532111</v>
      </c>
      <c r="E80" s="576"/>
      <c r="F80" s="554"/>
      <c r="G80" s="554">
        <f t="shared" ref="G80:G81" si="6">H80*J80</f>
        <v>7000000</v>
      </c>
      <c r="H80" s="571">
        <v>1</v>
      </c>
      <c r="I80" s="571" t="s">
        <v>394</v>
      </c>
      <c r="J80" s="708">
        <v>7000000</v>
      </c>
      <c r="K80" s="582" t="s">
        <v>27</v>
      </c>
      <c r="L80" s="574"/>
      <c r="M80" s="574"/>
      <c r="N80" s="574"/>
      <c r="O80" s="574"/>
      <c r="P80" s="351"/>
    </row>
    <row r="81" spans="1:16" hidden="1">
      <c r="A81" s="509"/>
      <c r="B81" s="542"/>
      <c r="C81" s="540" t="s">
        <v>395</v>
      </c>
      <c r="D81" s="587">
        <v>532111</v>
      </c>
      <c r="E81" s="576"/>
      <c r="F81" s="554"/>
      <c r="G81" s="554">
        <f t="shared" si="6"/>
        <v>2000000</v>
      </c>
      <c r="H81" s="571">
        <v>2</v>
      </c>
      <c r="I81" s="571" t="s">
        <v>394</v>
      </c>
      <c r="J81" s="708">
        <v>1000000</v>
      </c>
      <c r="K81" s="582" t="s">
        <v>27</v>
      </c>
      <c r="L81" s="574"/>
      <c r="M81" s="574"/>
      <c r="N81" s="574"/>
      <c r="O81" s="574"/>
      <c r="P81" s="351"/>
    </row>
    <row r="82" spans="1:16" ht="25.5" hidden="1">
      <c r="A82" s="688"/>
      <c r="B82" s="697" t="s">
        <v>447</v>
      </c>
      <c r="C82" s="695"/>
      <c r="D82" s="700"/>
      <c r="E82" s="576"/>
      <c r="F82" s="701"/>
      <c r="G82" s="701"/>
      <c r="H82" s="695"/>
      <c r="I82" s="695"/>
      <c r="J82" s="702"/>
      <c r="K82" s="698"/>
      <c r="L82" s="695"/>
      <c r="M82" s="695"/>
      <c r="N82" s="695"/>
      <c r="O82" s="695"/>
      <c r="P82" s="696"/>
    </row>
    <row r="83" spans="1:16" ht="25.5" hidden="1">
      <c r="A83" s="509"/>
      <c r="B83" s="541" t="s">
        <v>75</v>
      </c>
      <c r="C83" s="540" t="s">
        <v>410</v>
      </c>
      <c r="D83" s="587">
        <v>532111</v>
      </c>
      <c r="E83" s="576"/>
      <c r="F83" s="554"/>
      <c r="G83" s="554">
        <f>H83*J83</f>
        <v>706000</v>
      </c>
      <c r="H83" s="571">
        <v>1</v>
      </c>
      <c r="I83" s="571" t="s">
        <v>394</v>
      </c>
      <c r="J83" s="708">
        <v>706000</v>
      </c>
      <c r="K83" s="582" t="s">
        <v>27</v>
      </c>
      <c r="L83" s="574">
        <v>41316</v>
      </c>
      <c r="M83" s="574">
        <v>41375</v>
      </c>
      <c r="N83" s="574">
        <v>41384</v>
      </c>
      <c r="O83" s="574">
        <v>41578</v>
      </c>
      <c r="P83" s="351"/>
    </row>
    <row r="84" spans="1:16" ht="25.5" hidden="1">
      <c r="A84" s="509"/>
      <c r="B84" s="542"/>
      <c r="C84" s="540" t="s">
        <v>448</v>
      </c>
      <c r="D84" s="587">
        <v>532111</v>
      </c>
      <c r="E84" s="576"/>
      <c r="F84" s="554"/>
      <c r="G84" s="554">
        <f t="shared" ref="G84:G87" si="7">H84*J84</f>
        <v>1462000</v>
      </c>
      <c r="H84" s="571">
        <v>1</v>
      </c>
      <c r="I84" s="571" t="s">
        <v>394</v>
      </c>
      <c r="J84" s="708">
        <v>1462000</v>
      </c>
      <c r="K84" s="582" t="s">
        <v>27</v>
      </c>
      <c r="L84" s="574"/>
      <c r="M84" s="574"/>
      <c r="N84" s="574"/>
      <c r="O84" s="574"/>
      <c r="P84" s="351"/>
    </row>
    <row r="85" spans="1:16" hidden="1">
      <c r="A85" s="509"/>
      <c r="B85" s="542"/>
      <c r="C85" s="540" t="s">
        <v>393</v>
      </c>
      <c r="D85" s="587">
        <v>532111</v>
      </c>
      <c r="E85" s="576"/>
      <c r="F85" s="554"/>
      <c r="G85" s="554">
        <f t="shared" si="7"/>
        <v>9358000</v>
      </c>
      <c r="H85" s="571">
        <v>2</v>
      </c>
      <c r="I85" s="571" t="s">
        <v>394</v>
      </c>
      <c r="J85" s="708">
        <v>4679000</v>
      </c>
      <c r="K85" s="582" t="s">
        <v>27</v>
      </c>
      <c r="L85" s="574"/>
      <c r="M85" s="574"/>
      <c r="N85" s="574"/>
      <c r="O85" s="574"/>
      <c r="P85" s="351"/>
    </row>
    <row r="86" spans="1:16" hidden="1">
      <c r="A86" s="509"/>
      <c r="B86" s="542"/>
      <c r="C86" s="540" t="s">
        <v>449</v>
      </c>
      <c r="D86" s="587">
        <v>532111</v>
      </c>
      <c r="E86" s="576"/>
      <c r="F86" s="554"/>
      <c r="G86" s="554">
        <f t="shared" si="7"/>
        <v>4236000</v>
      </c>
      <c r="H86" s="571">
        <v>1</v>
      </c>
      <c r="I86" s="571" t="s">
        <v>394</v>
      </c>
      <c r="J86" s="708">
        <v>4236000</v>
      </c>
      <c r="K86" s="582" t="s">
        <v>27</v>
      </c>
      <c r="L86" s="574"/>
      <c r="M86" s="574"/>
      <c r="N86" s="574"/>
      <c r="O86" s="574"/>
      <c r="P86" s="351"/>
    </row>
    <row r="87" spans="1:16" hidden="1">
      <c r="A87" s="509"/>
      <c r="B87" s="542"/>
      <c r="C87" s="540" t="s">
        <v>409</v>
      </c>
      <c r="D87" s="587">
        <v>532111</v>
      </c>
      <c r="E87" s="576"/>
      <c r="F87" s="554"/>
      <c r="G87" s="554">
        <f t="shared" si="7"/>
        <v>4260000</v>
      </c>
      <c r="H87" s="571">
        <v>2</v>
      </c>
      <c r="I87" s="571" t="s">
        <v>394</v>
      </c>
      <c r="J87" s="708">
        <v>2130000</v>
      </c>
      <c r="K87" s="582" t="s">
        <v>27</v>
      </c>
      <c r="L87" s="574"/>
      <c r="M87" s="574"/>
      <c r="N87" s="574"/>
      <c r="O87" s="574"/>
      <c r="P87" s="351"/>
    </row>
    <row r="88" spans="1:16" ht="25.5" hidden="1">
      <c r="A88" s="688"/>
      <c r="B88" s="697" t="s">
        <v>451</v>
      </c>
      <c r="C88" s="695"/>
      <c r="D88" s="700"/>
      <c r="E88" s="576"/>
      <c r="F88" s="701"/>
      <c r="G88" s="701"/>
      <c r="H88" s="695"/>
      <c r="I88" s="695"/>
      <c r="J88" s="702"/>
      <c r="K88" s="698"/>
      <c r="L88" s="706"/>
      <c r="M88" s="706"/>
      <c r="N88" s="706"/>
      <c r="O88" s="706"/>
      <c r="P88" s="696"/>
    </row>
    <row r="89" spans="1:16" ht="25.5" hidden="1">
      <c r="A89" s="509"/>
      <c r="B89" s="541" t="s">
        <v>75</v>
      </c>
      <c r="C89" s="540" t="s">
        <v>452</v>
      </c>
      <c r="D89" s="587">
        <v>532111</v>
      </c>
      <c r="E89" s="576"/>
      <c r="F89" s="554"/>
      <c r="G89" s="554">
        <f>H89*J89</f>
        <v>10500000</v>
      </c>
      <c r="H89" s="571">
        <v>1</v>
      </c>
      <c r="I89" s="571" t="s">
        <v>394</v>
      </c>
      <c r="J89" s="708">
        <v>10500000</v>
      </c>
      <c r="K89" s="582" t="s">
        <v>27</v>
      </c>
      <c r="L89" s="574"/>
      <c r="M89" s="574"/>
      <c r="N89" s="574"/>
      <c r="O89" s="574"/>
      <c r="P89" s="351"/>
    </row>
    <row r="90" spans="1:16" hidden="1">
      <c r="A90" s="509"/>
      <c r="B90" s="542"/>
      <c r="C90" s="540" t="s">
        <v>409</v>
      </c>
      <c r="D90" s="587">
        <v>532111</v>
      </c>
      <c r="E90" s="576"/>
      <c r="F90" s="554"/>
      <c r="G90" s="554">
        <f t="shared" ref="G90:G93" si="8">H90*J90</f>
        <v>3500000</v>
      </c>
      <c r="H90" s="571">
        <v>2</v>
      </c>
      <c r="I90" s="571" t="s">
        <v>394</v>
      </c>
      <c r="J90" s="708">
        <v>1750000</v>
      </c>
      <c r="K90" s="582" t="s">
        <v>27</v>
      </c>
      <c r="L90" s="574"/>
      <c r="M90" s="574"/>
      <c r="N90" s="574"/>
      <c r="O90" s="574"/>
      <c r="P90" s="351"/>
    </row>
    <row r="91" spans="1:16" hidden="1">
      <c r="A91" s="509"/>
      <c r="B91" s="542"/>
      <c r="C91" s="540" t="s">
        <v>453</v>
      </c>
      <c r="D91" s="587">
        <v>532111</v>
      </c>
      <c r="E91" s="576"/>
      <c r="F91" s="554"/>
      <c r="G91" s="554">
        <f t="shared" si="8"/>
        <v>3500000</v>
      </c>
      <c r="H91" s="571">
        <v>2</v>
      </c>
      <c r="I91" s="571" t="s">
        <v>394</v>
      </c>
      <c r="J91" s="708">
        <v>1750000</v>
      </c>
      <c r="K91" s="582" t="s">
        <v>27</v>
      </c>
      <c r="L91" s="574"/>
      <c r="M91" s="574"/>
      <c r="N91" s="574"/>
      <c r="O91" s="574"/>
      <c r="P91" s="351"/>
    </row>
    <row r="92" spans="1:16" hidden="1">
      <c r="A92" s="509"/>
      <c r="B92" s="542"/>
      <c r="C92" s="540" t="s">
        <v>454</v>
      </c>
      <c r="D92" s="587">
        <v>532111</v>
      </c>
      <c r="E92" s="576"/>
      <c r="F92" s="554"/>
      <c r="G92" s="554">
        <f t="shared" si="8"/>
        <v>2961000</v>
      </c>
      <c r="H92" s="571">
        <v>1</v>
      </c>
      <c r="I92" s="571" t="s">
        <v>394</v>
      </c>
      <c r="J92" s="708">
        <v>2961000</v>
      </c>
      <c r="K92" s="582" t="s">
        <v>27</v>
      </c>
      <c r="L92" s="574"/>
      <c r="M92" s="574"/>
      <c r="N92" s="574"/>
      <c r="O92" s="574"/>
      <c r="P92" s="351"/>
    </row>
    <row r="93" spans="1:16" hidden="1">
      <c r="A93" s="509"/>
      <c r="B93" s="542"/>
      <c r="C93" s="540" t="s">
        <v>455</v>
      </c>
      <c r="D93" s="587">
        <v>532111</v>
      </c>
      <c r="E93" s="576"/>
      <c r="F93" s="554"/>
      <c r="G93" s="554">
        <f t="shared" si="8"/>
        <v>6678000</v>
      </c>
      <c r="H93" s="571">
        <v>1</v>
      </c>
      <c r="I93" s="571" t="s">
        <v>394</v>
      </c>
      <c r="J93" s="708">
        <v>6678000</v>
      </c>
      <c r="K93" s="582" t="s">
        <v>27</v>
      </c>
      <c r="L93" s="574"/>
      <c r="M93" s="574"/>
      <c r="N93" s="574"/>
      <c r="O93" s="574"/>
      <c r="P93" s="351"/>
    </row>
    <row r="94" spans="1:16" ht="25.5" hidden="1">
      <c r="A94" s="688"/>
      <c r="B94" s="697" t="s">
        <v>457</v>
      </c>
      <c r="C94" s="695"/>
      <c r="D94" s="700"/>
      <c r="E94" s="576"/>
      <c r="F94" s="701"/>
      <c r="G94" s="701"/>
      <c r="H94" s="695"/>
      <c r="I94" s="695"/>
      <c r="J94" s="702"/>
      <c r="K94" s="698"/>
      <c r="L94" s="706"/>
      <c r="M94" s="706"/>
      <c r="N94" s="706"/>
      <c r="O94" s="706"/>
      <c r="P94" s="696"/>
    </row>
    <row r="95" spans="1:16" ht="25.5" hidden="1">
      <c r="A95" s="509"/>
      <c r="B95" s="541" t="s">
        <v>75</v>
      </c>
      <c r="C95" s="540" t="s">
        <v>458</v>
      </c>
      <c r="D95" s="587">
        <v>532111</v>
      </c>
      <c r="E95" s="576"/>
      <c r="F95" s="554"/>
      <c r="G95" s="554">
        <f>H95*J95</f>
        <v>100000000</v>
      </c>
      <c r="H95" s="571">
        <v>1</v>
      </c>
      <c r="I95" s="571" t="s">
        <v>394</v>
      </c>
      <c r="J95" s="708">
        <v>100000000</v>
      </c>
      <c r="K95" s="582" t="s">
        <v>27</v>
      </c>
      <c r="L95" s="574"/>
      <c r="M95" s="574"/>
      <c r="N95" s="574"/>
      <c r="O95" s="574"/>
      <c r="P95" s="351"/>
    </row>
    <row r="96" spans="1:16" hidden="1">
      <c r="A96" s="509"/>
      <c r="B96" s="542"/>
      <c r="C96" s="540" t="s">
        <v>393</v>
      </c>
      <c r="D96" s="587">
        <v>532111</v>
      </c>
      <c r="E96" s="576"/>
      <c r="F96" s="554"/>
      <c r="G96" s="554">
        <f t="shared" ref="G96:G99" si="9">H96*J96</f>
        <v>63000000</v>
      </c>
      <c r="H96" s="571">
        <v>9</v>
      </c>
      <c r="I96" s="571" t="s">
        <v>394</v>
      </c>
      <c r="J96" s="708">
        <v>7000000</v>
      </c>
      <c r="K96" s="582" t="s">
        <v>27</v>
      </c>
      <c r="L96" s="574"/>
      <c r="M96" s="574"/>
      <c r="N96" s="574"/>
      <c r="O96" s="574"/>
      <c r="P96" s="351"/>
    </row>
    <row r="97" spans="1:16" hidden="1">
      <c r="A97" s="509"/>
      <c r="B97" s="542"/>
      <c r="C97" s="540" t="s">
        <v>459</v>
      </c>
      <c r="D97" s="587">
        <v>532111</v>
      </c>
      <c r="E97" s="576"/>
      <c r="F97" s="554"/>
      <c r="G97" s="554">
        <f t="shared" si="9"/>
        <v>7000000</v>
      </c>
      <c r="H97" s="571">
        <v>2</v>
      </c>
      <c r="I97" s="571" t="s">
        <v>394</v>
      </c>
      <c r="J97" s="708">
        <v>3500000</v>
      </c>
      <c r="K97" s="582" t="s">
        <v>27</v>
      </c>
      <c r="L97" s="574"/>
      <c r="M97" s="574"/>
      <c r="N97" s="574"/>
      <c r="O97" s="574"/>
      <c r="P97" s="351"/>
    </row>
    <row r="98" spans="1:16" hidden="1">
      <c r="A98" s="509"/>
      <c r="B98" s="542"/>
      <c r="C98" s="540" t="s">
        <v>396</v>
      </c>
      <c r="D98" s="587">
        <v>532111</v>
      </c>
      <c r="E98" s="576"/>
      <c r="F98" s="554"/>
      <c r="G98" s="554">
        <f t="shared" si="9"/>
        <v>17000000</v>
      </c>
      <c r="H98" s="571">
        <v>2</v>
      </c>
      <c r="I98" s="571" t="s">
        <v>394</v>
      </c>
      <c r="J98" s="708">
        <v>8500000</v>
      </c>
      <c r="K98" s="582" t="s">
        <v>27</v>
      </c>
      <c r="L98" s="574"/>
      <c r="M98" s="574"/>
      <c r="N98" s="574"/>
      <c r="O98" s="574"/>
      <c r="P98" s="351"/>
    </row>
    <row r="99" spans="1:16" ht="25.5" hidden="1">
      <c r="A99" s="509"/>
      <c r="B99" s="542"/>
      <c r="C99" s="540" t="s">
        <v>460</v>
      </c>
      <c r="D99" s="587">
        <v>532111</v>
      </c>
      <c r="E99" s="576"/>
      <c r="F99" s="554"/>
      <c r="G99" s="554">
        <f t="shared" si="9"/>
        <v>2000000</v>
      </c>
      <c r="H99" s="571">
        <v>2</v>
      </c>
      <c r="I99" s="571" t="s">
        <v>394</v>
      </c>
      <c r="J99" s="708">
        <v>1000000</v>
      </c>
      <c r="K99" s="582" t="s">
        <v>27</v>
      </c>
      <c r="L99" s="574"/>
      <c r="M99" s="574"/>
      <c r="N99" s="574"/>
      <c r="O99" s="574"/>
      <c r="P99" s="351"/>
    </row>
    <row r="100" spans="1:16" ht="25.5" hidden="1">
      <c r="A100" s="688"/>
      <c r="B100" s="697" t="s">
        <v>462</v>
      </c>
      <c r="C100" s="695"/>
      <c r="D100" s="700"/>
      <c r="E100" s="576"/>
      <c r="F100" s="701"/>
      <c r="G100" s="701"/>
      <c r="H100" s="695"/>
      <c r="I100" s="695"/>
      <c r="J100" s="702"/>
      <c r="K100" s="698"/>
      <c r="L100" s="706"/>
      <c r="M100" s="706"/>
      <c r="N100" s="706"/>
      <c r="O100" s="706"/>
      <c r="P100" s="696"/>
    </row>
    <row r="101" spans="1:16" ht="25.5" hidden="1">
      <c r="A101" s="509"/>
      <c r="B101" s="541" t="s">
        <v>75</v>
      </c>
      <c r="C101" s="540" t="s">
        <v>393</v>
      </c>
      <c r="D101" s="587">
        <v>532111</v>
      </c>
      <c r="E101" s="576"/>
      <c r="F101" s="554"/>
      <c r="G101" s="554">
        <f>H101*J101</f>
        <v>22500000</v>
      </c>
      <c r="H101" s="571">
        <v>3</v>
      </c>
      <c r="I101" s="571" t="s">
        <v>394</v>
      </c>
      <c r="J101" s="708">
        <v>7500000</v>
      </c>
      <c r="K101" s="582" t="s">
        <v>27</v>
      </c>
      <c r="L101" s="574">
        <v>41316</v>
      </c>
      <c r="M101" s="574">
        <v>41375</v>
      </c>
      <c r="N101" s="574">
        <v>41384</v>
      </c>
      <c r="O101" s="574">
        <v>41578</v>
      </c>
      <c r="P101" s="351"/>
    </row>
    <row r="102" spans="1:16" hidden="1">
      <c r="A102" s="509"/>
      <c r="B102" s="542"/>
      <c r="C102" s="540" t="s">
        <v>395</v>
      </c>
      <c r="D102" s="587">
        <v>532111</v>
      </c>
      <c r="E102" s="576"/>
      <c r="F102" s="554"/>
      <c r="G102" s="554">
        <f>H102*J102</f>
        <v>4500000</v>
      </c>
      <c r="H102" s="571">
        <v>3</v>
      </c>
      <c r="I102" s="571" t="s">
        <v>394</v>
      </c>
      <c r="J102" s="708">
        <v>1500000</v>
      </c>
      <c r="K102" s="582" t="s">
        <v>27</v>
      </c>
      <c r="L102" s="574"/>
      <c r="M102" s="574"/>
      <c r="N102" s="574"/>
      <c r="O102" s="574"/>
      <c r="P102" s="351"/>
    </row>
    <row r="103" spans="1:16" ht="51" hidden="1">
      <c r="A103" s="688"/>
      <c r="B103" s="697" t="s">
        <v>464</v>
      </c>
      <c r="C103" s="695"/>
      <c r="D103" s="700"/>
      <c r="E103" s="576"/>
      <c r="F103" s="701"/>
      <c r="G103" s="701"/>
      <c r="H103" s="695"/>
      <c r="I103" s="695"/>
      <c r="J103" s="702"/>
      <c r="K103" s="698"/>
      <c r="L103" s="706"/>
      <c r="M103" s="706"/>
      <c r="N103" s="706"/>
      <c r="O103" s="706"/>
      <c r="P103" s="696"/>
    </row>
    <row r="104" spans="1:16" ht="25.5" hidden="1">
      <c r="A104" s="509"/>
      <c r="B104" s="541" t="s">
        <v>75</v>
      </c>
      <c r="C104" s="540" t="s">
        <v>393</v>
      </c>
      <c r="D104" s="587">
        <v>532111</v>
      </c>
      <c r="E104" s="576"/>
      <c r="F104" s="554"/>
      <c r="G104" s="554">
        <f>H104*J104</f>
        <v>15000000</v>
      </c>
      <c r="H104" s="571">
        <v>2</v>
      </c>
      <c r="I104" s="571" t="s">
        <v>394</v>
      </c>
      <c r="J104" s="708">
        <v>7500000</v>
      </c>
      <c r="K104" s="582" t="s">
        <v>27</v>
      </c>
      <c r="L104" s="574"/>
      <c r="M104" s="574"/>
      <c r="N104" s="574"/>
      <c r="O104" s="574"/>
      <c r="P104" s="351"/>
    </row>
    <row r="105" spans="1:16" hidden="1">
      <c r="A105" s="509"/>
      <c r="B105" s="542"/>
      <c r="C105" s="540" t="s">
        <v>395</v>
      </c>
      <c r="D105" s="587"/>
      <c r="E105" s="576"/>
      <c r="F105" s="554"/>
      <c r="G105" s="554">
        <f t="shared" ref="G105:G108" si="10">H105*J105</f>
        <v>3000000</v>
      </c>
      <c r="H105" s="571">
        <v>2</v>
      </c>
      <c r="I105" s="571" t="s">
        <v>394</v>
      </c>
      <c r="J105" s="708">
        <v>1500000</v>
      </c>
      <c r="K105" s="582" t="s">
        <v>27</v>
      </c>
      <c r="L105" s="574"/>
      <c r="M105" s="574"/>
      <c r="N105" s="574"/>
      <c r="O105" s="574"/>
      <c r="P105" s="351"/>
    </row>
    <row r="106" spans="1:16" ht="25.5" hidden="1">
      <c r="A106" s="509"/>
      <c r="B106" s="542"/>
      <c r="C106" s="540" t="s">
        <v>465</v>
      </c>
      <c r="D106" s="587"/>
      <c r="E106" s="576"/>
      <c r="F106" s="554"/>
      <c r="G106" s="554">
        <f t="shared" si="10"/>
        <v>20000000</v>
      </c>
      <c r="H106" s="571">
        <v>1</v>
      </c>
      <c r="I106" s="571" t="s">
        <v>29</v>
      </c>
      <c r="J106" s="708">
        <v>20000000</v>
      </c>
      <c r="K106" s="582" t="s">
        <v>27</v>
      </c>
      <c r="L106" s="574"/>
      <c r="M106" s="574"/>
      <c r="N106" s="574"/>
      <c r="O106" s="574"/>
      <c r="P106" s="351"/>
    </row>
    <row r="107" spans="1:16" hidden="1">
      <c r="A107" s="688"/>
      <c r="B107" s="697" t="s">
        <v>467</v>
      </c>
      <c r="C107" s="695"/>
      <c r="D107" s="700"/>
      <c r="E107" s="576"/>
      <c r="F107" s="701"/>
      <c r="G107" s="701"/>
      <c r="H107" s="695"/>
      <c r="I107" s="695"/>
      <c r="J107" s="702"/>
      <c r="K107" s="698"/>
      <c r="L107" s="695"/>
      <c r="M107" s="695"/>
      <c r="N107" s="695"/>
      <c r="O107" s="695"/>
      <c r="P107" s="696"/>
    </row>
    <row r="108" spans="1:16" ht="25.5" hidden="1">
      <c r="A108" s="509"/>
      <c r="B108" s="541" t="s">
        <v>75</v>
      </c>
      <c r="C108" s="540" t="s">
        <v>468</v>
      </c>
      <c r="D108" s="587">
        <v>532111</v>
      </c>
      <c r="E108" s="576"/>
      <c r="F108" s="554"/>
      <c r="G108" s="554">
        <f t="shared" si="10"/>
        <v>30000000</v>
      </c>
      <c r="H108" s="571">
        <v>1</v>
      </c>
      <c r="I108" s="571" t="s">
        <v>29</v>
      </c>
      <c r="J108" s="710">
        <v>30000000</v>
      </c>
      <c r="K108" s="582" t="s">
        <v>27</v>
      </c>
      <c r="L108" s="574">
        <v>41316</v>
      </c>
      <c r="M108" s="574">
        <v>41375</v>
      </c>
      <c r="N108" s="574">
        <v>41384</v>
      </c>
      <c r="O108" s="574">
        <v>41578</v>
      </c>
      <c r="P108" s="351"/>
    </row>
    <row r="109" spans="1:16">
      <c r="A109" s="688">
        <v>1</v>
      </c>
      <c r="B109" s="1101" t="s">
        <v>73</v>
      </c>
      <c r="C109" s="1102"/>
      <c r="D109" s="1102"/>
      <c r="E109" s="1102"/>
      <c r="F109" s="1102"/>
      <c r="G109" s="1102"/>
      <c r="H109" s="1102"/>
      <c r="I109" s="1102"/>
      <c r="J109" s="1102"/>
      <c r="K109" s="1102"/>
      <c r="L109" s="1102"/>
      <c r="M109" s="1102"/>
      <c r="N109" s="1102"/>
      <c r="O109" s="1102"/>
      <c r="P109" s="1103"/>
    </row>
    <row r="110" spans="1:16">
      <c r="A110" s="776"/>
      <c r="B110" s="1086" t="s">
        <v>473</v>
      </c>
      <c r="C110" s="1087"/>
      <c r="D110" s="1087"/>
      <c r="E110" s="1087"/>
      <c r="F110" s="1087"/>
      <c r="G110" s="1087"/>
      <c r="H110" s="1087"/>
      <c r="I110" s="1087"/>
      <c r="J110" s="1087"/>
      <c r="K110" s="1087"/>
      <c r="L110" s="1087"/>
      <c r="M110" s="1087"/>
      <c r="N110" s="1087"/>
      <c r="O110" s="1087"/>
      <c r="P110" s="1088"/>
    </row>
    <row r="111" spans="1:16" ht="25.5">
      <c r="A111" s="509"/>
      <c r="B111" s="541" t="s">
        <v>75</v>
      </c>
      <c r="C111" s="779" t="s">
        <v>875</v>
      </c>
      <c r="D111" s="587">
        <v>532111</v>
      </c>
      <c r="E111" s="768">
        <v>1420000000</v>
      </c>
      <c r="F111" s="554"/>
      <c r="G111" s="554"/>
      <c r="H111" s="571">
        <v>1</v>
      </c>
      <c r="I111" s="571" t="s">
        <v>29</v>
      </c>
      <c r="J111" s="708">
        <v>1420000000</v>
      </c>
      <c r="K111" s="582" t="s">
        <v>27</v>
      </c>
      <c r="L111" s="574">
        <v>41368</v>
      </c>
      <c r="M111" s="574">
        <v>41399</v>
      </c>
      <c r="N111" s="574">
        <v>41404</v>
      </c>
      <c r="O111" s="574">
        <v>41463</v>
      </c>
      <c r="P111" s="351"/>
    </row>
    <row r="112" spans="1:16">
      <c r="A112" s="509"/>
      <c r="B112" s="541"/>
      <c r="C112" s="779" t="s">
        <v>876</v>
      </c>
      <c r="D112" s="587">
        <v>532111</v>
      </c>
      <c r="E112" s="768"/>
      <c r="F112" s="554"/>
      <c r="G112" s="778">
        <v>40000000</v>
      </c>
      <c r="H112" s="571">
        <v>1</v>
      </c>
      <c r="I112" s="571" t="s">
        <v>29</v>
      </c>
      <c r="J112" s="708">
        <f>G112</f>
        <v>40000000</v>
      </c>
      <c r="K112" s="582"/>
      <c r="L112" s="571"/>
      <c r="M112" s="571"/>
      <c r="N112" s="571"/>
      <c r="O112" s="571"/>
      <c r="P112" s="351"/>
    </row>
    <row r="113" spans="1:55">
      <c r="A113" s="509"/>
      <c r="B113" s="542"/>
      <c r="C113" s="779" t="s">
        <v>874</v>
      </c>
      <c r="D113" s="587">
        <v>532111</v>
      </c>
      <c r="E113" s="768"/>
      <c r="F113" s="554"/>
      <c r="G113" s="778">
        <v>40000000</v>
      </c>
      <c r="H113" s="571">
        <v>1</v>
      </c>
      <c r="I113" s="571" t="s">
        <v>29</v>
      </c>
      <c r="J113" s="708">
        <f>G113</f>
        <v>40000000</v>
      </c>
      <c r="K113" s="582" t="s">
        <v>27</v>
      </c>
      <c r="L113" s="571"/>
      <c r="M113" s="571"/>
      <c r="N113" s="571"/>
      <c r="O113" s="571"/>
      <c r="P113" s="351"/>
    </row>
    <row r="114" spans="1:55">
      <c r="A114" s="688">
        <v>2</v>
      </c>
      <c r="B114" s="1095" t="s">
        <v>416</v>
      </c>
      <c r="C114" s="1096"/>
      <c r="D114" s="1096"/>
      <c r="E114" s="1096"/>
      <c r="F114" s="1096"/>
      <c r="G114" s="1096"/>
      <c r="H114" s="1096"/>
      <c r="I114" s="1096"/>
      <c r="J114" s="1096"/>
      <c r="K114" s="1096"/>
      <c r="L114" s="1096"/>
      <c r="M114" s="1096"/>
      <c r="N114" s="1096"/>
      <c r="O114" s="1096"/>
      <c r="P114" s="1097"/>
    </row>
    <row r="115" spans="1:55" ht="25.5" hidden="1">
      <c r="A115" s="509"/>
      <c r="B115" s="541" t="s">
        <v>75</v>
      </c>
      <c r="C115" s="540" t="s">
        <v>477</v>
      </c>
      <c r="D115" s="587">
        <v>532111</v>
      </c>
      <c r="E115" s="576"/>
      <c r="F115" s="554"/>
      <c r="G115" s="554">
        <f>H115*J115</f>
        <v>15000000</v>
      </c>
      <c r="H115" s="571">
        <v>3</v>
      </c>
      <c r="I115" s="571" t="s">
        <v>394</v>
      </c>
      <c r="J115" s="708">
        <v>5000000</v>
      </c>
      <c r="K115" s="582" t="s">
        <v>27</v>
      </c>
      <c r="L115" s="571"/>
      <c r="M115" s="571"/>
      <c r="N115" s="571"/>
      <c r="O115" s="571"/>
      <c r="P115" s="351"/>
    </row>
    <row r="116" spans="1:55" ht="25.5" hidden="1">
      <c r="A116" s="509"/>
      <c r="B116" s="542"/>
      <c r="C116" s="540" t="s">
        <v>478</v>
      </c>
      <c r="D116" s="587">
        <v>532111</v>
      </c>
      <c r="E116" s="576"/>
      <c r="F116" s="554"/>
      <c r="G116" s="554">
        <f t="shared" ref="G116:G117" si="11">H116*J116</f>
        <v>15000000</v>
      </c>
      <c r="H116" s="571">
        <v>2</v>
      </c>
      <c r="I116" s="571" t="s">
        <v>394</v>
      </c>
      <c r="J116" s="708">
        <v>7500000</v>
      </c>
      <c r="K116" s="582" t="s">
        <v>27</v>
      </c>
      <c r="L116" s="571"/>
      <c r="M116" s="571"/>
      <c r="N116" s="571"/>
      <c r="O116" s="571"/>
      <c r="P116" s="351"/>
    </row>
    <row r="117" spans="1:55" hidden="1">
      <c r="A117" s="509"/>
      <c r="B117" s="542"/>
      <c r="C117" s="540" t="s">
        <v>479</v>
      </c>
      <c r="D117" s="587">
        <v>532111</v>
      </c>
      <c r="E117" s="576"/>
      <c r="F117" s="554"/>
      <c r="G117" s="554">
        <f t="shared" si="11"/>
        <v>17500000</v>
      </c>
      <c r="H117" s="571">
        <v>10</v>
      </c>
      <c r="I117" s="571" t="s">
        <v>394</v>
      </c>
      <c r="J117" s="708">
        <v>1750000</v>
      </c>
      <c r="K117" s="582" t="s">
        <v>27</v>
      </c>
      <c r="L117" s="571"/>
      <c r="M117" s="571"/>
      <c r="N117" s="571"/>
      <c r="O117" s="571"/>
      <c r="P117" s="351"/>
    </row>
    <row r="118" spans="1:55" ht="26.25">
      <c r="A118" s="509"/>
      <c r="B118" s="541" t="s">
        <v>75</v>
      </c>
      <c r="C118" s="780" t="s">
        <v>877</v>
      </c>
      <c r="D118" s="587">
        <v>532111</v>
      </c>
      <c r="E118" s="576">
        <f>H118*J118</f>
        <v>33580000</v>
      </c>
      <c r="F118" s="554"/>
      <c r="G118" s="571"/>
      <c r="H118" s="571">
        <v>2</v>
      </c>
      <c r="I118" s="571" t="s">
        <v>394</v>
      </c>
      <c r="J118" s="708">
        <v>16790000</v>
      </c>
      <c r="K118" s="582" t="s">
        <v>27</v>
      </c>
      <c r="L118" s="574">
        <v>41337</v>
      </c>
      <c r="M118" s="574">
        <v>41369</v>
      </c>
      <c r="N118" s="574">
        <v>41374</v>
      </c>
      <c r="O118" s="574">
        <v>41402</v>
      </c>
      <c r="P118" s="356"/>
      <c r="Q118" s="359"/>
      <c r="R118" s="359"/>
      <c r="S118" s="359"/>
    </row>
    <row r="119" spans="1:55" ht="26.25">
      <c r="A119" s="509"/>
      <c r="B119" s="542"/>
      <c r="C119" s="780" t="s">
        <v>878</v>
      </c>
      <c r="D119" s="587">
        <v>532111</v>
      </c>
      <c r="E119" s="576">
        <f>H119*J119</f>
        <v>300000000</v>
      </c>
      <c r="F119" s="554"/>
      <c r="G119" s="554"/>
      <c r="H119" s="571">
        <v>40</v>
      </c>
      <c r="I119" s="571" t="s">
        <v>394</v>
      </c>
      <c r="J119" s="708">
        <v>7500000</v>
      </c>
      <c r="K119" s="582" t="s">
        <v>27</v>
      </c>
      <c r="L119" s="574"/>
      <c r="M119" s="574"/>
      <c r="N119" s="574"/>
      <c r="O119" s="574"/>
      <c r="P119" s="356"/>
      <c r="Q119" s="359"/>
      <c r="R119" s="359"/>
      <c r="S119" s="359"/>
    </row>
    <row r="120" spans="1:55" ht="25.5" hidden="1">
      <c r="A120" s="509"/>
      <c r="B120" s="542"/>
      <c r="C120" s="540" t="s">
        <v>482</v>
      </c>
      <c r="D120" s="587">
        <v>532111</v>
      </c>
      <c r="E120" s="576"/>
      <c r="F120" s="554"/>
      <c r="G120" s="554">
        <f>H120*J120</f>
        <v>5000000</v>
      </c>
      <c r="H120" s="571">
        <v>1</v>
      </c>
      <c r="I120" s="571" t="s">
        <v>394</v>
      </c>
      <c r="J120" s="708">
        <v>5000000</v>
      </c>
      <c r="K120" s="582" t="s">
        <v>27</v>
      </c>
      <c r="L120" s="571"/>
      <c r="M120" s="571"/>
      <c r="N120" s="571"/>
      <c r="O120" s="571"/>
      <c r="P120" s="356"/>
      <c r="Q120" s="359"/>
      <c r="R120" s="359"/>
      <c r="S120" s="359"/>
    </row>
    <row r="121" spans="1:55" ht="25.5" hidden="1">
      <c r="A121" s="509"/>
      <c r="B121" s="542"/>
      <c r="C121" s="540" t="s">
        <v>483</v>
      </c>
      <c r="D121" s="587">
        <v>532111</v>
      </c>
      <c r="E121" s="576"/>
      <c r="F121" s="554"/>
      <c r="G121" s="554">
        <f t="shared" ref="G121:G123" si="12">H121*J121</f>
        <v>188500000</v>
      </c>
      <c r="H121" s="571">
        <v>13</v>
      </c>
      <c r="I121" s="571" t="s">
        <v>394</v>
      </c>
      <c r="J121" s="708">
        <v>14500000</v>
      </c>
      <c r="K121" s="582" t="s">
        <v>27</v>
      </c>
      <c r="L121" s="571"/>
      <c r="M121" s="571"/>
      <c r="N121" s="571"/>
      <c r="O121" s="571"/>
      <c r="P121" s="356"/>
      <c r="Q121" s="359"/>
      <c r="R121" s="359"/>
      <c r="S121" s="359"/>
    </row>
    <row r="122" spans="1:55" ht="25.5" hidden="1">
      <c r="A122" s="509"/>
      <c r="B122" s="542"/>
      <c r="C122" s="540" t="s">
        <v>484</v>
      </c>
      <c r="D122" s="587">
        <v>532111</v>
      </c>
      <c r="E122" s="576"/>
      <c r="F122" s="554"/>
      <c r="G122" s="554">
        <f t="shared" si="12"/>
        <v>190000000</v>
      </c>
      <c r="H122" s="571">
        <v>1</v>
      </c>
      <c r="I122" s="571" t="s">
        <v>29</v>
      </c>
      <c r="J122" s="708">
        <v>190000000</v>
      </c>
      <c r="K122" s="582" t="s">
        <v>27</v>
      </c>
      <c r="L122" s="571"/>
      <c r="M122" s="571"/>
      <c r="N122" s="571"/>
      <c r="O122" s="571"/>
      <c r="P122" s="356"/>
      <c r="Q122" s="359"/>
      <c r="R122" s="359"/>
      <c r="S122" s="359"/>
    </row>
    <row r="123" spans="1:55" ht="25.5" hidden="1">
      <c r="A123" s="509"/>
      <c r="B123" s="542"/>
      <c r="C123" s="540" t="s">
        <v>485</v>
      </c>
      <c r="D123" s="587">
        <v>532111</v>
      </c>
      <c r="E123" s="576"/>
      <c r="F123" s="554"/>
      <c r="G123" s="554">
        <f t="shared" si="12"/>
        <v>175000000</v>
      </c>
      <c r="H123" s="571">
        <v>500</v>
      </c>
      <c r="I123" s="571" t="s">
        <v>394</v>
      </c>
      <c r="J123" s="708">
        <v>350000</v>
      </c>
      <c r="K123" s="582" t="s">
        <v>27</v>
      </c>
      <c r="L123" s="571"/>
      <c r="M123" s="571"/>
      <c r="N123" s="571"/>
      <c r="O123" s="571"/>
      <c r="P123" s="356"/>
      <c r="Q123" s="359"/>
      <c r="R123" s="359"/>
      <c r="S123" s="359"/>
    </row>
    <row r="124" spans="1:55" ht="25.5" hidden="1">
      <c r="A124" s="688"/>
      <c r="B124" s="697" t="s">
        <v>391</v>
      </c>
      <c r="C124" s="695"/>
      <c r="D124" s="700"/>
      <c r="E124" s="576"/>
      <c r="F124" s="701"/>
      <c r="G124" s="701"/>
      <c r="H124" s="695"/>
      <c r="I124" s="695"/>
      <c r="J124" s="702"/>
      <c r="K124" s="698"/>
      <c r="L124" s="695"/>
      <c r="M124" s="695"/>
      <c r="N124" s="695"/>
      <c r="O124" s="695"/>
      <c r="P124" s="704"/>
      <c r="Q124" s="359"/>
      <c r="R124" s="359"/>
      <c r="S124" s="359"/>
    </row>
    <row r="125" spans="1:55" ht="25.5" hidden="1">
      <c r="A125" s="509"/>
      <c r="B125" s="541" t="s">
        <v>75</v>
      </c>
      <c r="C125" s="540" t="s">
        <v>486</v>
      </c>
      <c r="D125" s="587">
        <v>532111</v>
      </c>
      <c r="E125" s="576"/>
      <c r="F125" s="554"/>
      <c r="G125" s="554">
        <f>H125*J125</f>
        <v>6000000</v>
      </c>
      <c r="H125" s="571">
        <v>5</v>
      </c>
      <c r="I125" s="571" t="s">
        <v>394</v>
      </c>
      <c r="J125" s="708">
        <v>1200000</v>
      </c>
      <c r="K125" s="582" t="s">
        <v>27</v>
      </c>
      <c r="L125" s="571"/>
      <c r="M125" s="571"/>
      <c r="N125" s="571"/>
      <c r="O125" s="571"/>
      <c r="P125" s="356"/>
      <c r="Q125" s="359"/>
      <c r="R125" s="359"/>
      <c r="S125" s="359"/>
    </row>
    <row r="126" spans="1:55" hidden="1">
      <c r="A126" s="509"/>
      <c r="B126" s="542"/>
      <c r="C126" s="540" t="s">
        <v>487</v>
      </c>
      <c r="D126" s="587">
        <v>532111</v>
      </c>
      <c r="E126" s="576"/>
      <c r="F126" s="554"/>
      <c r="G126" s="554">
        <f>H126*J126</f>
        <v>18000000</v>
      </c>
      <c r="H126" s="571">
        <v>1</v>
      </c>
      <c r="I126" s="571" t="s">
        <v>29</v>
      </c>
      <c r="J126" s="708">
        <v>18000000</v>
      </c>
      <c r="K126" s="582" t="s">
        <v>27</v>
      </c>
      <c r="L126" s="571"/>
      <c r="M126" s="571"/>
      <c r="N126" s="571"/>
      <c r="O126" s="571"/>
      <c r="P126" s="356"/>
      <c r="Q126" s="359"/>
      <c r="R126" s="359"/>
      <c r="S126" s="359"/>
    </row>
    <row r="127" spans="1:55" s="351" customFormat="1">
      <c r="A127" s="688">
        <v>3</v>
      </c>
      <c r="B127" s="1095" t="s">
        <v>709</v>
      </c>
      <c r="C127" s="1096"/>
      <c r="D127" s="1096"/>
      <c r="E127" s="1096"/>
      <c r="F127" s="1096"/>
      <c r="G127" s="1096"/>
      <c r="H127" s="1096"/>
      <c r="I127" s="1096"/>
      <c r="J127" s="1096"/>
      <c r="K127" s="1096"/>
      <c r="L127" s="1096"/>
      <c r="M127" s="1096"/>
      <c r="N127" s="1096"/>
      <c r="O127" s="1096"/>
      <c r="P127" s="1096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7"/>
    </row>
    <row r="128" spans="1:55" s="746" customFormat="1" ht="39">
      <c r="A128" s="753"/>
      <c r="B128" s="754" t="s">
        <v>196</v>
      </c>
      <c r="C128" s="573" t="s">
        <v>879</v>
      </c>
      <c r="D128" s="755">
        <v>525119</v>
      </c>
      <c r="E128" s="756">
        <f>H128*J128</f>
        <v>375000000</v>
      </c>
      <c r="F128" s="756"/>
      <c r="G128" s="494"/>
      <c r="H128" s="757">
        <v>3000</v>
      </c>
      <c r="I128" s="757" t="s">
        <v>188</v>
      </c>
      <c r="J128" s="758">
        <v>125000</v>
      </c>
      <c r="K128" s="759" t="s">
        <v>76</v>
      </c>
      <c r="L128" s="574">
        <v>41337</v>
      </c>
      <c r="M128" s="574">
        <v>41369</v>
      </c>
      <c r="N128" s="574">
        <v>41374</v>
      </c>
      <c r="O128" s="574">
        <v>41402</v>
      </c>
      <c r="P128" s="761"/>
      <c r="Q128" s="749"/>
      <c r="R128" s="749"/>
      <c r="S128" s="749"/>
      <c r="T128" s="749"/>
      <c r="U128" s="749"/>
      <c r="V128" s="749"/>
      <c r="W128" s="749"/>
      <c r="X128" s="749"/>
      <c r="Y128" s="749"/>
      <c r="Z128" s="749"/>
      <c r="AA128" s="749"/>
      <c r="AB128" s="749"/>
      <c r="AC128" s="749"/>
      <c r="AD128" s="749"/>
      <c r="AE128" s="749"/>
      <c r="AF128" s="749"/>
      <c r="AG128" s="749"/>
      <c r="AH128" s="749"/>
      <c r="AI128" s="749"/>
      <c r="AJ128" s="749"/>
      <c r="AK128" s="749"/>
      <c r="AL128" s="749"/>
      <c r="AM128" s="749"/>
      <c r="AN128" s="749"/>
      <c r="AO128" s="749"/>
      <c r="AP128" s="749"/>
      <c r="AQ128" s="749"/>
      <c r="AR128" s="749"/>
      <c r="AS128" s="749"/>
      <c r="AT128" s="749"/>
      <c r="AU128" s="749"/>
      <c r="AV128" s="749"/>
      <c r="AW128" s="749"/>
      <c r="AX128" s="749"/>
      <c r="AY128" s="749"/>
      <c r="AZ128" s="749"/>
      <c r="BA128" s="749"/>
      <c r="BB128" s="749"/>
      <c r="BC128" s="747"/>
    </row>
    <row r="129" spans="1:16" ht="15" customHeight="1">
      <c r="A129" s="776">
        <v>4</v>
      </c>
      <c r="B129" s="1095" t="s">
        <v>873</v>
      </c>
      <c r="C129" s="1096"/>
      <c r="D129" s="1096"/>
      <c r="E129" s="1096"/>
      <c r="F129" s="1096"/>
      <c r="G129" s="1096"/>
      <c r="H129" s="1096"/>
      <c r="I129" s="1096"/>
      <c r="J129" s="1096"/>
      <c r="K129" s="1096"/>
      <c r="L129" s="1096"/>
      <c r="M129" s="1096"/>
      <c r="N129" s="1096"/>
      <c r="O129" s="1096"/>
      <c r="P129" s="1097"/>
    </row>
    <row r="130" spans="1:16" ht="38.25">
      <c r="A130" s="509"/>
      <c r="B130" s="541" t="s">
        <v>524</v>
      </c>
      <c r="C130" s="597" t="s">
        <v>883</v>
      </c>
      <c r="D130" s="587">
        <v>533111</v>
      </c>
      <c r="E130" s="576">
        <f>H130*J130</f>
        <v>24084474000</v>
      </c>
      <c r="F130" s="554"/>
      <c r="G130" s="554"/>
      <c r="H130" s="571">
        <v>1</v>
      </c>
      <c r="I130" s="571" t="s">
        <v>29</v>
      </c>
      <c r="J130" s="708">
        <v>24084474000</v>
      </c>
      <c r="K130" s="582" t="s">
        <v>27</v>
      </c>
      <c r="L130" s="550">
        <v>41316</v>
      </c>
      <c r="M130" s="551">
        <v>41375</v>
      </c>
      <c r="N130" s="552">
        <v>41379</v>
      </c>
      <c r="O130" s="552">
        <v>41445</v>
      </c>
      <c r="P130" s="351"/>
    </row>
    <row r="131" spans="1:16">
      <c r="A131" s="509"/>
      <c r="B131" s="542"/>
      <c r="C131" s="597" t="s">
        <v>884</v>
      </c>
      <c r="D131" s="587">
        <v>533111</v>
      </c>
      <c r="E131" s="576">
        <f t="shared" ref="E131:E132" si="13">H131*J131</f>
        <v>558080000</v>
      </c>
      <c r="F131" s="554"/>
      <c r="G131" s="554"/>
      <c r="H131" s="571">
        <v>1</v>
      </c>
      <c r="I131" s="571" t="s">
        <v>29</v>
      </c>
      <c r="J131" s="708">
        <v>558080000</v>
      </c>
      <c r="K131" s="582" t="s">
        <v>27</v>
      </c>
      <c r="L131" s="550"/>
      <c r="M131" s="551"/>
      <c r="N131" s="552"/>
      <c r="O131" s="552"/>
      <c r="P131" s="351"/>
    </row>
    <row r="132" spans="1:16">
      <c r="A132" s="509"/>
      <c r="B132" s="542"/>
      <c r="C132" s="597" t="s">
        <v>874</v>
      </c>
      <c r="D132" s="587">
        <v>533111</v>
      </c>
      <c r="E132" s="576">
        <f t="shared" si="13"/>
        <v>165532000</v>
      </c>
      <c r="F132" s="554"/>
      <c r="G132" s="554"/>
      <c r="H132" s="571">
        <v>1</v>
      </c>
      <c r="I132" s="571" t="s">
        <v>29</v>
      </c>
      <c r="J132" s="708">
        <v>165532000</v>
      </c>
      <c r="K132" s="582" t="s">
        <v>27</v>
      </c>
      <c r="L132" s="550"/>
      <c r="M132" s="551"/>
      <c r="N132" s="552"/>
      <c r="O132" s="552"/>
      <c r="P132" s="351"/>
    </row>
    <row r="133" spans="1:16">
      <c r="A133" s="509"/>
      <c r="B133" s="542"/>
      <c r="C133" s="597" t="s">
        <v>876</v>
      </c>
      <c r="D133" s="587">
        <v>533111</v>
      </c>
      <c r="E133" s="576">
        <f>H133*J133</f>
        <v>351040000</v>
      </c>
      <c r="F133" s="554"/>
      <c r="H133" s="571">
        <v>1</v>
      </c>
      <c r="I133" s="571" t="s">
        <v>29</v>
      </c>
      <c r="J133" s="708">
        <v>351040000</v>
      </c>
      <c r="K133" s="582" t="s">
        <v>27</v>
      </c>
      <c r="L133" s="571"/>
      <c r="M133" s="571"/>
      <c r="N133" s="571"/>
      <c r="O133" s="571"/>
      <c r="P133" s="351"/>
    </row>
    <row r="134" spans="1:16">
      <c r="A134" s="776">
        <v>5</v>
      </c>
      <c r="B134" s="1095" t="s">
        <v>530</v>
      </c>
      <c r="C134" s="1096"/>
      <c r="D134" s="1096"/>
      <c r="E134" s="1096"/>
      <c r="F134" s="1096"/>
      <c r="G134" s="1096"/>
      <c r="H134" s="1096"/>
      <c r="I134" s="1096"/>
      <c r="J134" s="1096"/>
      <c r="K134" s="1096"/>
      <c r="L134" s="1096"/>
      <c r="M134" s="1096"/>
      <c r="N134" s="1096"/>
      <c r="O134" s="1096"/>
      <c r="P134" s="1097"/>
    </row>
    <row r="135" spans="1:16" ht="38.25">
      <c r="A135" s="509"/>
      <c r="B135" s="541" t="s">
        <v>524</v>
      </c>
      <c r="C135" s="597" t="s">
        <v>883</v>
      </c>
      <c r="D135" s="587">
        <v>533111</v>
      </c>
      <c r="E135" s="576">
        <f>H135*J135</f>
        <v>1131568000</v>
      </c>
      <c r="F135" s="554"/>
      <c r="G135" s="554"/>
      <c r="H135" s="571">
        <v>1</v>
      </c>
      <c r="I135" s="571" t="s">
        <v>29</v>
      </c>
      <c r="J135" s="708">
        <v>1131568000</v>
      </c>
      <c r="K135" s="582" t="s">
        <v>27</v>
      </c>
      <c r="L135" s="550">
        <v>41325</v>
      </c>
      <c r="M135" s="551">
        <v>41384</v>
      </c>
      <c r="N135" s="564">
        <v>41395</v>
      </c>
      <c r="O135" s="564">
        <v>41460</v>
      </c>
      <c r="P135" s="351"/>
    </row>
    <row r="136" spans="1:16">
      <c r="A136" s="509"/>
      <c r="B136" s="542"/>
      <c r="C136" s="597" t="s">
        <v>874</v>
      </c>
      <c r="D136" s="587">
        <v>533111</v>
      </c>
      <c r="E136" s="576">
        <f>H136*J136</f>
        <v>61182000</v>
      </c>
      <c r="F136" s="554"/>
      <c r="G136" s="554"/>
      <c r="H136" s="571">
        <v>1</v>
      </c>
      <c r="I136" s="571" t="s">
        <v>29</v>
      </c>
      <c r="J136" s="708">
        <v>61182000</v>
      </c>
      <c r="K136" s="582" t="s">
        <v>27</v>
      </c>
      <c r="L136" s="571"/>
      <c r="M136" s="571"/>
      <c r="N136" s="571"/>
      <c r="O136" s="571"/>
      <c r="P136" s="351"/>
    </row>
    <row r="137" spans="1:16">
      <c r="A137" s="509"/>
      <c r="B137" s="542"/>
      <c r="C137" s="597" t="s">
        <v>884</v>
      </c>
      <c r="D137" s="587">
        <v>533111</v>
      </c>
      <c r="E137" s="576"/>
      <c r="F137" s="554"/>
      <c r="G137" s="554">
        <f>H137*J137</f>
        <v>42416000</v>
      </c>
      <c r="H137" s="571">
        <v>1</v>
      </c>
      <c r="I137" s="571" t="s">
        <v>29</v>
      </c>
      <c r="J137" s="708">
        <v>42416000</v>
      </c>
      <c r="K137" s="582" t="s">
        <v>27</v>
      </c>
      <c r="L137" s="571"/>
      <c r="M137" s="571"/>
      <c r="N137" s="571"/>
      <c r="O137" s="571"/>
      <c r="P137" s="351"/>
    </row>
    <row r="138" spans="1:16">
      <c r="A138" s="509"/>
      <c r="B138" s="542"/>
      <c r="C138" s="597" t="s">
        <v>876</v>
      </c>
      <c r="D138" s="587">
        <v>533111</v>
      </c>
      <c r="E138" s="576"/>
      <c r="F138" s="554"/>
      <c r="G138" s="554">
        <f>H138*J138</f>
        <v>72270000</v>
      </c>
      <c r="H138" s="571">
        <v>1</v>
      </c>
      <c r="I138" s="571" t="s">
        <v>29</v>
      </c>
      <c r="J138" s="708">
        <v>72270000</v>
      </c>
      <c r="K138" s="582" t="s">
        <v>27</v>
      </c>
      <c r="L138" s="571"/>
      <c r="M138" s="571"/>
      <c r="N138" s="571"/>
      <c r="O138" s="571"/>
      <c r="P138" s="351"/>
    </row>
    <row r="139" spans="1:16" ht="15" customHeight="1">
      <c r="A139" s="776">
        <v>6</v>
      </c>
      <c r="B139" s="1095" t="s">
        <v>532</v>
      </c>
      <c r="C139" s="1096"/>
      <c r="D139" s="1096"/>
      <c r="E139" s="1096"/>
      <c r="F139" s="1096"/>
      <c r="G139" s="1096"/>
      <c r="H139" s="1096"/>
      <c r="I139" s="1096"/>
      <c r="J139" s="1096"/>
      <c r="K139" s="1096"/>
      <c r="L139" s="1096"/>
      <c r="M139" s="1096"/>
      <c r="N139" s="1096"/>
      <c r="O139" s="1096"/>
      <c r="P139" s="1097"/>
    </row>
    <row r="140" spans="1:16" ht="51">
      <c r="A140" s="509"/>
      <c r="B140" s="541" t="s">
        <v>534</v>
      </c>
      <c r="C140" s="597" t="s">
        <v>883</v>
      </c>
      <c r="D140" s="587">
        <v>533121</v>
      </c>
      <c r="E140" s="576">
        <f>H140*J140</f>
        <v>2632184000</v>
      </c>
      <c r="F140" s="554"/>
      <c r="G140" s="554"/>
      <c r="H140" s="571">
        <v>1</v>
      </c>
      <c r="I140" s="571" t="s">
        <v>29</v>
      </c>
      <c r="J140" s="708">
        <v>2632184000</v>
      </c>
      <c r="K140" s="582" t="s">
        <v>27</v>
      </c>
      <c r="L140" s="550">
        <v>41325</v>
      </c>
      <c r="M140" s="551">
        <v>41384</v>
      </c>
      <c r="N140" s="564">
        <v>41395</v>
      </c>
      <c r="O140" s="564">
        <v>41460</v>
      </c>
      <c r="P140" s="351"/>
    </row>
    <row r="141" spans="1:16">
      <c r="A141" s="509"/>
      <c r="B141" s="542"/>
      <c r="C141" s="597" t="s">
        <v>885</v>
      </c>
      <c r="D141" s="587">
        <v>533121</v>
      </c>
      <c r="E141" s="576">
        <f t="shared" ref="E141:E142" si="14">H141*J141</f>
        <v>62160000</v>
      </c>
      <c r="F141" s="554"/>
      <c r="G141" s="554"/>
      <c r="H141" s="571">
        <v>1</v>
      </c>
      <c r="I141" s="571" t="s">
        <v>29</v>
      </c>
      <c r="J141" s="708">
        <v>62160000</v>
      </c>
      <c r="K141" s="582" t="s">
        <v>27</v>
      </c>
      <c r="L141" s="571"/>
      <c r="M141" s="571"/>
      <c r="N141" s="571"/>
      <c r="O141" s="571"/>
      <c r="P141" s="351"/>
    </row>
    <row r="142" spans="1:16">
      <c r="A142" s="509"/>
      <c r="B142" s="542"/>
      <c r="C142" s="597" t="s">
        <v>886</v>
      </c>
      <c r="D142" s="587">
        <v>533121</v>
      </c>
      <c r="E142" s="576">
        <f t="shared" si="14"/>
        <v>87955000</v>
      </c>
      <c r="F142" s="554"/>
      <c r="G142" s="554"/>
      <c r="H142" s="571">
        <v>1</v>
      </c>
      <c r="I142" s="571" t="s">
        <v>29</v>
      </c>
      <c r="J142" s="708">
        <v>87955000</v>
      </c>
      <c r="K142" s="582" t="s">
        <v>27</v>
      </c>
      <c r="L142" s="571"/>
      <c r="M142" s="571"/>
      <c r="N142" s="571"/>
      <c r="O142" s="571"/>
      <c r="P142" s="351"/>
    </row>
    <row r="143" spans="1:16">
      <c r="A143" s="509"/>
      <c r="B143" s="542"/>
      <c r="C143" s="597" t="s">
        <v>876</v>
      </c>
      <c r="D143" s="587">
        <v>533121</v>
      </c>
      <c r="E143" s="576"/>
      <c r="F143" s="554"/>
      <c r="G143" s="554">
        <f>H143*J143</f>
        <v>75250000</v>
      </c>
      <c r="H143" s="571">
        <v>1</v>
      </c>
      <c r="I143" s="571" t="s">
        <v>29</v>
      </c>
      <c r="J143" s="708">
        <v>75250000</v>
      </c>
      <c r="K143" s="582" t="s">
        <v>27</v>
      </c>
      <c r="L143" s="571"/>
      <c r="M143" s="571"/>
      <c r="N143" s="571"/>
      <c r="O143" s="571"/>
      <c r="P143" s="351"/>
    </row>
    <row r="144" spans="1:16" ht="1.5" customHeight="1">
      <c r="A144" s="775">
        <v>17</v>
      </c>
      <c r="B144" s="1098" t="s">
        <v>539</v>
      </c>
      <c r="C144" s="1099"/>
      <c r="D144" s="1099"/>
      <c r="E144" s="1099"/>
      <c r="F144" s="1099"/>
      <c r="G144" s="1099"/>
      <c r="H144" s="1099"/>
      <c r="I144" s="1099"/>
      <c r="J144" s="1099"/>
      <c r="K144" s="1099"/>
      <c r="L144" s="1099"/>
      <c r="M144" s="1099"/>
      <c r="N144" s="1099"/>
      <c r="O144" s="1099"/>
      <c r="P144" s="1100"/>
    </row>
    <row r="145" spans="1:19" ht="25.5" hidden="1">
      <c r="A145" s="509"/>
      <c r="B145" s="547" t="s">
        <v>553</v>
      </c>
      <c r="C145" s="546"/>
      <c r="D145" s="587"/>
      <c r="E145" s="576"/>
      <c r="F145" s="554"/>
      <c r="G145" s="554"/>
      <c r="H145" s="571"/>
      <c r="I145" s="571"/>
      <c r="J145" s="572"/>
      <c r="K145" s="582"/>
      <c r="L145" s="571"/>
      <c r="M145" s="571"/>
      <c r="N145" s="571"/>
      <c r="O145" s="571"/>
      <c r="P145" s="351"/>
    </row>
    <row r="146" spans="1:19" ht="51" hidden="1">
      <c r="A146" s="508"/>
      <c r="B146" s="541" t="s">
        <v>36</v>
      </c>
      <c r="C146" s="540" t="s">
        <v>554</v>
      </c>
      <c r="D146" s="568">
        <v>521211</v>
      </c>
      <c r="E146" s="576"/>
      <c r="F146" s="565"/>
      <c r="G146" s="565">
        <v>1000000</v>
      </c>
      <c r="H146" s="562">
        <v>1</v>
      </c>
      <c r="I146" s="562" t="s">
        <v>60</v>
      </c>
      <c r="J146" s="560"/>
      <c r="K146" s="581" t="s">
        <v>27</v>
      </c>
      <c r="L146" s="562"/>
      <c r="M146" s="562"/>
      <c r="N146" s="562"/>
      <c r="O146" s="562"/>
      <c r="P146" s="478"/>
    </row>
    <row r="147" spans="1:19" ht="51" hidden="1">
      <c r="A147" s="509"/>
      <c r="B147" s="541" t="s">
        <v>103</v>
      </c>
      <c r="C147" s="540" t="s">
        <v>556</v>
      </c>
      <c r="D147" s="587">
        <v>521219</v>
      </c>
      <c r="E147" s="576"/>
      <c r="F147" s="554"/>
      <c r="G147" s="554">
        <v>13000000</v>
      </c>
      <c r="H147" s="571">
        <v>1</v>
      </c>
      <c r="I147" s="571" t="s">
        <v>29</v>
      </c>
      <c r="J147" s="572"/>
      <c r="K147" s="582" t="s">
        <v>27</v>
      </c>
      <c r="L147" s="574">
        <v>41244</v>
      </c>
      <c r="M147" s="574">
        <v>41274</v>
      </c>
      <c r="N147" s="574">
        <v>41320</v>
      </c>
      <c r="O147" s="574">
        <v>41582</v>
      </c>
      <c r="P147" s="351"/>
    </row>
    <row r="148" spans="1:19" ht="15" customHeight="1">
      <c r="A148" s="775">
        <v>7</v>
      </c>
      <c r="B148" s="1095" t="s">
        <v>657</v>
      </c>
      <c r="C148" s="1096"/>
      <c r="D148" s="1096"/>
      <c r="E148" s="1096"/>
      <c r="F148" s="1096"/>
      <c r="G148" s="1096"/>
      <c r="H148" s="1096"/>
      <c r="I148" s="1096"/>
      <c r="J148" s="1096"/>
      <c r="K148" s="1096"/>
      <c r="L148" s="1096"/>
      <c r="M148" s="1096"/>
      <c r="N148" s="1096"/>
      <c r="O148" s="1096"/>
      <c r="P148" s="1097"/>
    </row>
    <row r="149" spans="1:19" ht="25.5">
      <c r="A149" s="509"/>
      <c r="B149" s="541" t="s">
        <v>660</v>
      </c>
      <c r="C149" s="597" t="s">
        <v>887</v>
      </c>
      <c r="D149" s="587">
        <v>521111</v>
      </c>
      <c r="E149" s="576">
        <f>H149*J149</f>
        <v>1409283000</v>
      </c>
      <c r="F149" s="554"/>
      <c r="G149" s="554"/>
      <c r="H149" s="571">
        <v>1</v>
      </c>
      <c r="I149" s="571" t="s">
        <v>132</v>
      </c>
      <c r="J149" s="708">
        <v>1409283000</v>
      </c>
      <c r="K149" s="582" t="s">
        <v>27</v>
      </c>
      <c r="L149" s="574">
        <v>41214</v>
      </c>
      <c r="M149" s="574">
        <v>41274</v>
      </c>
      <c r="N149" s="574">
        <v>41316</v>
      </c>
      <c r="O149" s="574">
        <v>41639</v>
      </c>
      <c r="P149" s="351"/>
    </row>
    <row r="150" spans="1:19">
      <c r="A150" s="688" t="s">
        <v>889</v>
      </c>
      <c r="B150" s="1095" t="s">
        <v>892</v>
      </c>
      <c r="C150" s="1096"/>
      <c r="D150" s="1096"/>
      <c r="E150" s="1096"/>
      <c r="F150" s="1096"/>
      <c r="G150" s="1096"/>
      <c r="H150" s="1096"/>
      <c r="I150" s="1096"/>
      <c r="J150" s="1096"/>
      <c r="K150" s="1096"/>
      <c r="L150" s="1096"/>
      <c r="M150" s="1096"/>
      <c r="N150" s="1096"/>
      <c r="O150" s="1096"/>
      <c r="P150" s="1096"/>
      <c r="Q150" s="359"/>
      <c r="R150" s="359"/>
      <c r="S150" s="359"/>
    </row>
    <row r="151" spans="1:19">
      <c r="A151" s="688">
        <v>1</v>
      </c>
      <c r="B151" s="1095" t="s">
        <v>22</v>
      </c>
      <c r="C151" s="1096"/>
      <c r="D151" s="1096"/>
      <c r="E151" s="1096"/>
      <c r="F151" s="1096"/>
      <c r="G151" s="1096"/>
      <c r="H151" s="1096"/>
      <c r="I151" s="1096"/>
      <c r="J151" s="1096"/>
      <c r="K151" s="1096"/>
      <c r="L151" s="1096"/>
      <c r="M151" s="1096"/>
      <c r="N151" s="1096"/>
      <c r="O151" s="1096"/>
      <c r="P151" s="1096"/>
      <c r="Q151" s="359"/>
      <c r="R151" s="359"/>
      <c r="S151" s="359"/>
    </row>
    <row r="152" spans="1:19" ht="25.5">
      <c r="A152" s="509"/>
      <c r="B152" s="541" t="s">
        <v>75</v>
      </c>
      <c r="C152" s="597" t="s">
        <v>881</v>
      </c>
      <c r="D152" s="587">
        <v>532111</v>
      </c>
      <c r="E152" s="576">
        <f>H152*J152</f>
        <v>400000000</v>
      </c>
      <c r="F152" s="554"/>
      <c r="G152" s="554"/>
      <c r="H152" s="571">
        <v>20</v>
      </c>
      <c r="I152" s="571" t="s">
        <v>445</v>
      </c>
      <c r="J152" s="708">
        <v>20000000</v>
      </c>
      <c r="K152" s="582" t="s">
        <v>27</v>
      </c>
      <c r="L152" s="550">
        <v>41325</v>
      </c>
      <c r="M152" s="551">
        <v>41384</v>
      </c>
      <c r="N152" s="564">
        <v>41395</v>
      </c>
      <c r="O152" s="564">
        <v>41460</v>
      </c>
      <c r="P152" s="351"/>
    </row>
    <row r="153" spans="1:19" hidden="1">
      <c r="A153" s="509"/>
      <c r="B153" s="542"/>
      <c r="C153" s="540" t="s">
        <v>489</v>
      </c>
      <c r="D153" s="587">
        <v>532111</v>
      </c>
      <c r="E153" s="576"/>
      <c r="F153" s="554"/>
      <c r="G153" s="554">
        <f>H153*J153</f>
        <v>6400000</v>
      </c>
      <c r="H153" s="538">
        <v>8</v>
      </c>
      <c r="I153" s="538" t="s">
        <v>490</v>
      </c>
      <c r="J153" s="708">
        <v>800000</v>
      </c>
      <c r="K153" s="582" t="s">
        <v>27</v>
      </c>
      <c r="L153" s="550"/>
      <c r="M153" s="551"/>
      <c r="N153" s="564"/>
      <c r="O153" s="564"/>
      <c r="P153" s="351"/>
    </row>
    <row r="154" spans="1:19" hidden="1">
      <c r="A154" s="509"/>
      <c r="B154" s="542"/>
      <c r="C154" s="540" t="s">
        <v>491</v>
      </c>
      <c r="D154" s="587">
        <v>532111</v>
      </c>
      <c r="E154" s="576"/>
      <c r="F154" s="554"/>
      <c r="G154" s="554">
        <f t="shared" ref="G154:G157" si="15">H154*J154</f>
        <v>16000000</v>
      </c>
      <c r="H154" s="538">
        <v>32</v>
      </c>
      <c r="I154" s="538" t="s">
        <v>490</v>
      </c>
      <c r="J154" s="708">
        <v>500000</v>
      </c>
      <c r="K154" s="582" t="s">
        <v>27</v>
      </c>
      <c r="L154" s="550"/>
      <c r="M154" s="551"/>
      <c r="N154" s="564"/>
      <c r="O154" s="564"/>
      <c r="P154" s="351"/>
    </row>
    <row r="155" spans="1:19" ht="25.5" hidden="1">
      <c r="A155" s="509"/>
      <c r="B155" s="542"/>
      <c r="C155" s="540" t="s">
        <v>492</v>
      </c>
      <c r="D155" s="587">
        <v>532111</v>
      </c>
      <c r="E155" s="576"/>
      <c r="F155" s="554"/>
      <c r="G155" s="554">
        <f t="shared" si="15"/>
        <v>6000000</v>
      </c>
      <c r="H155" s="538">
        <v>2</v>
      </c>
      <c r="I155" s="538" t="s">
        <v>445</v>
      </c>
      <c r="J155" s="708">
        <v>3000000</v>
      </c>
      <c r="K155" s="582" t="s">
        <v>27</v>
      </c>
      <c r="L155" s="550"/>
      <c r="M155" s="551"/>
      <c r="N155" s="564"/>
      <c r="O155" s="564"/>
      <c r="P155" s="351"/>
    </row>
    <row r="156" spans="1:19" ht="25.5" hidden="1">
      <c r="A156" s="509"/>
      <c r="B156" s="542"/>
      <c r="C156" s="540" t="s">
        <v>493</v>
      </c>
      <c r="D156" s="587">
        <v>532111</v>
      </c>
      <c r="E156" s="576"/>
      <c r="F156" s="554"/>
      <c r="G156" s="554">
        <f t="shared" si="15"/>
        <v>14000000</v>
      </c>
      <c r="H156" s="538">
        <v>1</v>
      </c>
      <c r="I156" s="538" t="s">
        <v>445</v>
      </c>
      <c r="J156" s="708">
        <v>14000000</v>
      </c>
      <c r="K156" s="582" t="s">
        <v>27</v>
      </c>
      <c r="L156" s="550"/>
      <c r="M156" s="551"/>
      <c r="N156" s="564"/>
      <c r="O156" s="564"/>
      <c r="P156" s="351"/>
    </row>
    <row r="157" spans="1:19" ht="25.5" hidden="1">
      <c r="A157" s="509"/>
      <c r="B157" s="542"/>
      <c r="C157" s="540" t="s">
        <v>32</v>
      </c>
      <c r="D157" s="587">
        <v>532111</v>
      </c>
      <c r="E157" s="576"/>
      <c r="F157" s="554"/>
      <c r="G157" s="554">
        <f t="shared" si="15"/>
        <v>20000000</v>
      </c>
      <c r="H157" s="538">
        <v>1</v>
      </c>
      <c r="I157" s="538" t="s">
        <v>29</v>
      </c>
      <c r="J157" s="708">
        <v>20000000</v>
      </c>
      <c r="K157" s="582" t="s">
        <v>27</v>
      </c>
      <c r="L157" s="550"/>
      <c r="M157" s="551"/>
      <c r="N157" s="564"/>
      <c r="O157" s="564"/>
      <c r="P157" s="351"/>
    </row>
    <row r="158" spans="1:19" ht="38.25" hidden="1">
      <c r="A158" s="688"/>
      <c r="B158" s="697" t="s">
        <v>495</v>
      </c>
      <c r="C158" s="695"/>
      <c r="D158" s="700"/>
      <c r="E158" s="576"/>
      <c r="F158" s="701"/>
      <c r="G158" s="701"/>
      <c r="H158" s="695"/>
      <c r="I158" s="695"/>
      <c r="J158" s="702"/>
      <c r="K158" s="698"/>
      <c r="L158" s="695"/>
      <c r="M158" s="695"/>
      <c r="N158" s="695"/>
      <c r="O158" s="695"/>
      <c r="P158" s="696"/>
    </row>
    <row r="159" spans="1:19" ht="25.5" hidden="1">
      <c r="A159" s="509"/>
      <c r="B159" s="541" t="s">
        <v>75</v>
      </c>
      <c r="C159" s="540" t="s">
        <v>487</v>
      </c>
      <c r="D159" s="587">
        <v>532111</v>
      </c>
      <c r="E159" s="576"/>
      <c r="F159" s="554"/>
      <c r="G159" s="554">
        <v>28400000</v>
      </c>
      <c r="H159" s="571">
        <v>1</v>
      </c>
      <c r="I159" s="571" t="s">
        <v>29</v>
      </c>
      <c r="J159" s="572"/>
      <c r="K159" s="582" t="s">
        <v>27</v>
      </c>
      <c r="L159" s="550">
        <v>41325</v>
      </c>
      <c r="M159" s="551">
        <v>41384</v>
      </c>
      <c r="N159" s="564">
        <v>41395</v>
      </c>
      <c r="O159" s="564">
        <v>41460</v>
      </c>
      <c r="P159" s="351"/>
    </row>
    <row r="160" spans="1:19">
      <c r="A160" s="737">
        <v>2</v>
      </c>
      <c r="B160" s="1101" t="s">
        <v>22</v>
      </c>
      <c r="C160" s="1102"/>
      <c r="D160" s="1102"/>
      <c r="E160" s="1102"/>
      <c r="F160" s="1102"/>
      <c r="G160" s="1102"/>
      <c r="H160" s="1102"/>
      <c r="I160" s="1102"/>
      <c r="J160" s="1102"/>
      <c r="K160" s="1102"/>
      <c r="L160" s="1102"/>
      <c r="M160" s="1102"/>
      <c r="N160" s="1102"/>
      <c r="O160" s="1102"/>
      <c r="P160" s="1103"/>
    </row>
    <row r="161" spans="1:16" ht="25.5">
      <c r="A161" s="342"/>
      <c r="B161" s="541" t="s">
        <v>26</v>
      </c>
      <c r="C161" s="573" t="s">
        <v>882</v>
      </c>
      <c r="D161" s="738">
        <v>536111</v>
      </c>
      <c r="E161" s="716">
        <v>781229000</v>
      </c>
      <c r="F161" s="740"/>
      <c r="G161" s="740"/>
      <c r="H161" s="497">
        <v>1</v>
      </c>
      <c r="I161" s="498" t="s">
        <v>29</v>
      </c>
      <c r="J161" s="712">
        <f>E161</f>
        <v>781229000</v>
      </c>
      <c r="K161" s="578" t="s">
        <v>27</v>
      </c>
      <c r="L161" s="550">
        <v>41316</v>
      </c>
      <c r="M161" s="551">
        <v>41375</v>
      </c>
      <c r="N161" s="552">
        <v>41379</v>
      </c>
      <c r="O161" s="552">
        <v>41445</v>
      </c>
      <c r="P161" s="339"/>
    </row>
    <row r="162" spans="1:16" ht="25.5">
      <c r="A162" s="342"/>
      <c r="B162" s="541"/>
      <c r="C162" s="573" t="s">
        <v>895</v>
      </c>
      <c r="D162" s="738">
        <v>536111</v>
      </c>
      <c r="E162" s="716"/>
      <c r="F162" s="740"/>
      <c r="G162" s="740">
        <v>20000000</v>
      </c>
      <c r="H162" s="497">
        <v>1</v>
      </c>
      <c r="I162" s="498" t="s">
        <v>29</v>
      </c>
      <c r="J162" s="712">
        <f>G162</f>
        <v>20000000</v>
      </c>
      <c r="K162" s="578" t="s">
        <v>27</v>
      </c>
      <c r="L162" s="550"/>
      <c r="M162" s="551"/>
      <c r="N162" s="552"/>
      <c r="O162" s="552"/>
      <c r="P162" s="339"/>
    </row>
    <row r="163" spans="1:16">
      <c r="A163" s="1113">
        <v>3</v>
      </c>
      <c r="B163" s="1095" t="s">
        <v>443</v>
      </c>
      <c r="C163" s="1096"/>
      <c r="D163" s="1096"/>
      <c r="E163" s="1096"/>
      <c r="F163" s="1096"/>
      <c r="G163" s="1096"/>
      <c r="H163" s="1096"/>
      <c r="I163" s="1096"/>
      <c r="J163" s="1096"/>
      <c r="K163" s="1096"/>
      <c r="L163" s="1096"/>
      <c r="M163" s="1096"/>
      <c r="N163" s="1096"/>
      <c r="O163" s="1096"/>
      <c r="P163" s="1097"/>
    </row>
    <row r="164" spans="1:16" ht="25.5" hidden="1" customHeight="1">
      <c r="A164" s="1114"/>
      <c r="B164" s="743" t="s">
        <v>496</v>
      </c>
      <c r="C164" s="693"/>
      <c r="D164" s="700"/>
      <c r="E164" s="784"/>
      <c r="F164" s="762"/>
      <c r="G164" s="762"/>
      <c r="H164" s="693"/>
      <c r="I164" s="693"/>
      <c r="J164" s="763"/>
      <c r="K164" s="764"/>
      <c r="L164" s="693"/>
      <c r="M164" s="693"/>
      <c r="N164" s="693"/>
      <c r="O164" s="693"/>
      <c r="P164" s="765"/>
    </row>
    <row r="165" spans="1:16" ht="25.5" hidden="1" customHeight="1">
      <c r="A165" s="1114"/>
      <c r="B165" s="744" t="s">
        <v>75</v>
      </c>
      <c r="C165" s="539" t="s">
        <v>497</v>
      </c>
      <c r="D165" s="587">
        <v>532111</v>
      </c>
      <c r="E165" s="784"/>
      <c r="F165" s="766"/>
      <c r="G165" s="766">
        <f>H165*J165</f>
        <v>30000000</v>
      </c>
      <c r="H165" s="767">
        <v>1</v>
      </c>
      <c r="I165" s="767" t="s">
        <v>394</v>
      </c>
      <c r="J165" s="768">
        <v>30000000</v>
      </c>
      <c r="K165" s="769" t="s">
        <v>27</v>
      </c>
      <c r="L165" s="770">
        <v>41325</v>
      </c>
      <c r="M165" s="771">
        <v>41384</v>
      </c>
      <c r="N165" s="772">
        <v>41395</v>
      </c>
      <c r="O165" s="772">
        <v>41460</v>
      </c>
      <c r="P165" s="773"/>
    </row>
    <row r="166" spans="1:16" ht="15" hidden="1" customHeight="1">
      <c r="A166" s="1114"/>
      <c r="B166" s="745"/>
      <c r="C166" s="539" t="s">
        <v>498</v>
      </c>
      <c r="D166" s="587">
        <v>532111</v>
      </c>
      <c r="E166" s="784"/>
      <c r="F166" s="766"/>
      <c r="G166" s="766">
        <f t="shared" ref="G166:G175" si="16">H166*J166</f>
        <v>45000000</v>
      </c>
      <c r="H166" s="767">
        <v>1</v>
      </c>
      <c r="I166" s="767" t="s">
        <v>394</v>
      </c>
      <c r="J166" s="768">
        <v>45000000</v>
      </c>
      <c r="K166" s="769" t="s">
        <v>27</v>
      </c>
      <c r="L166" s="770"/>
      <c r="M166" s="771"/>
      <c r="N166" s="772"/>
      <c r="O166" s="772"/>
      <c r="P166" s="773"/>
    </row>
    <row r="167" spans="1:16" ht="15" hidden="1" customHeight="1">
      <c r="A167" s="1114"/>
      <c r="B167" s="745"/>
      <c r="C167" s="539" t="s">
        <v>499</v>
      </c>
      <c r="D167" s="587">
        <v>532111</v>
      </c>
      <c r="E167" s="784"/>
      <c r="F167" s="766"/>
      <c r="G167" s="766">
        <f t="shared" si="16"/>
        <v>12150000</v>
      </c>
      <c r="H167" s="767">
        <v>9</v>
      </c>
      <c r="I167" s="767" t="s">
        <v>394</v>
      </c>
      <c r="J167" s="768">
        <v>1350000</v>
      </c>
      <c r="K167" s="769" t="s">
        <v>27</v>
      </c>
      <c r="L167" s="770"/>
      <c r="M167" s="771"/>
      <c r="N167" s="772"/>
      <c r="O167" s="772"/>
      <c r="P167" s="773"/>
    </row>
    <row r="168" spans="1:16" ht="15" hidden="1" customHeight="1">
      <c r="A168" s="1114"/>
      <c r="B168" s="745"/>
      <c r="C168" s="539" t="s">
        <v>500</v>
      </c>
      <c r="D168" s="587">
        <v>532111</v>
      </c>
      <c r="E168" s="784"/>
      <c r="F168" s="766"/>
      <c r="G168" s="766">
        <f t="shared" si="16"/>
        <v>37500000</v>
      </c>
      <c r="H168" s="767">
        <v>25</v>
      </c>
      <c r="I168" s="767" t="s">
        <v>394</v>
      </c>
      <c r="J168" s="768">
        <v>1500000</v>
      </c>
      <c r="K168" s="769" t="s">
        <v>27</v>
      </c>
      <c r="L168" s="770"/>
      <c r="M168" s="771"/>
      <c r="N168" s="772"/>
      <c r="O168" s="772"/>
      <c r="P168" s="773"/>
    </row>
    <row r="169" spans="1:16" ht="15" hidden="1" customHeight="1">
      <c r="A169" s="1114"/>
      <c r="B169" s="745"/>
      <c r="C169" s="539" t="s">
        <v>425</v>
      </c>
      <c r="D169" s="587">
        <v>532111</v>
      </c>
      <c r="E169" s="784"/>
      <c r="F169" s="766"/>
      <c r="G169" s="766">
        <f t="shared" si="16"/>
        <v>5000000</v>
      </c>
      <c r="H169" s="767">
        <v>1</v>
      </c>
      <c r="I169" s="767" t="s">
        <v>394</v>
      </c>
      <c r="J169" s="768">
        <v>5000000</v>
      </c>
      <c r="K169" s="769" t="s">
        <v>27</v>
      </c>
      <c r="L169" s="770"/>
      <c r="M169" s="771"/>
      <c r="N169" s="772"/>
      <c r="O169" s="772"/>
      <c r="P169" s="773"/>
    </row>
    <row r="170" spans="1:16" ht="15" hidden="1" customHeight="1">
      <c r="A170" s="1114"/>
      <c r="B170" s="745"/>
      <c r="C170" s="539" t="s">
        <v>501</v>
      </c>
      <c r="D170" s="587">
        <v>532111</v>
      </c>
      <c r="E170" s="784"/>
      <c r="F170" s="766"/>
      <c r="G170" s="766">
        <f t="shared" si="16"/>
        <v>9000000</v>
      </c>
      <c r="H170" s="767">
        <v>9</v>
      </c>
      <c r="I170" s="767" t="s">
        <v>394</v>
      </c>
      <c r="J170" s="768">
        <v>1000000</v>
      </c>
      <c r="K170" s="769" t="s">
        <v>27</v>
      </c>
      <c r="L170" s="770"/>
      <c r="M170" s="771"/>
      <c r="N170" s="772"/>
      <c r="O170" s="772"/>
      <c r="P170" s="773"/>
    </row>
    <row r="171" spans="1:16" ht="15" hidden="1" customHeight="1">
      <c r="A171" s="1114"/>
      <c r="B171" s="745"/>
      <c r="C171" s="539" t="s">
        <v>502</v>
      </c>
      <c r="D171" s="587">
        <v>532111</v>
      </c>
      <c r="E171" s="784"/>
      <c r="F171" s="766"/>
      <c r="G171" s="766">
        <f t="shared" si="16"/>
        <v>1700000</v>
      </c>
      <c r="H171" s="767">
        <v>1</v>
      </c>
      <c r="I171" s="767" t="s">
        <v>394</v>
      </c>
      <c r="J171" s="768">
        <v>1700000</v>
      </c>
      <c r="K171" s="769" t="s">
        <v>27</v>
      </c>
      <c r="L171" s="770"/>
      <c r="M171" s="771"/>
      <c r="N171" s="772"/>
      <c r="O171" s="772"/>
      <c r="P171" s="773"/>
    </row>
    <row r="172" spans="1:16" ht="15" hidden="1" customHeight="1">
      <c r="A172" s="1114"/>
      <c r="B172" s="745"/>
      <c r="C172" s="539" t="s">
        <v>503</v>
      </c>
      <c r="D172" s="587">
        <v>532111</v>
      </c>
      <c r="E172" s="784"/>
      <c r="F172" s="766"/>
      <c r="G172" s="766">
        <f t="shared" si="16"/>
        <v>20000000</v>
      </c>
      <c r="H172" s="767">
        <v>1</v>
      </c>
      <c r="I172" s="767" t="s">
        <v>445</v>
      </c>
      <c r="J172" s="768">
        <v>20000000</v>
      </c>
      <c r="K172" s="769" t="s">
        <v>27</v>
      </c>
      <c r="L172" s="770"/>
      <c r="M172" s="771"/>
      <c r="N172" s="772"/>
      <c r="O172" s="772"/>
      <c r="P172" s="773"/>
    </row>
    <row r="173" spans="1:16" ht="15" hidden="1" customHeight="1">
      <c r="A173" s="1114"/>
      <c r="B173" s="745"/>
      <c r="C173" s="539" t="s">
        <v>504</v>
      </c>
      <c r="D173" s="587">
        <v>532111</v>
      </c>
      <c r="E173" s="784"/>
      <c r="F173" s="766"/>
      <c r="G173" s="766">
        <f t="shared" si="16"/>
        <v>3400000</v>
      </c>
      <c r="H173" s="767">
        <v>4</v>
      </c>
      <c r="I173" s="767" t="s">
        <v>394</v>
      </c>
      <c r="J173" s="768">
        <v>850000</v>
      </c>
      <c r="K173" s="769" t="s">
        <v>27</v>
      </c>
      <c r="L173" s="770"/>
      <c r="M173" s="771"/>
      <c r="N173" s="772"/>
      <c r="O173" s="772"/>
      <c r="P173" s="773"/>
    </row>
    <row r="174" spans="1:16" ht="15" hidden="1" customHeight="1">
      <c r="A174" s="1114"/>
      <c r="B174" s="745"/>
      <c r="C174" s="539" t="s">
        <v>505</v>
      </c>
      <c r="D174" s="587">
        <v>532111</v>
      </c>
      <c r="E174" s="784"/>
      <c r="F174" s="766"/>
      <c r="G174" s="766">
        <f t="shared" si="16"/>
        <v>10000000</v>
      </c>
      <c r="H174" s="767">
        <v>2</v>
      </c>
      <c r="I174" s="767" t="s">
        <v>394</v>
      </c>
      <c r="J174" s="768">
        <v>5000000</v>
      </c>
      <c r="K174" s="769" t="s">
        <v>27</v>
      </c>
      <c r="L174" s="770"/>
      <c r="M174" s="771"/>
      <c r="N174" s="772"/>
      <c r="O174" s="772"/>
      <c r="P174" s="773"/>
    </row>
    <row r="175" spans="1:16" ht="15" hidden="1" customHeight="1">
      <c r="A175" s="1114"/>
      <c r="B175" s="744" t="s">
        <v>26</v>
      </c>
      <c r="C175" s="539" t="s">
        <v>506</v>
      </c>
      <c r="D175" s="587">
        <v>536111</v>
      </c>
      <c r="E175" s="784"/>
      <c r="F175" s="766"/>
      <c r="G175" s="766">
        <f t="shared" si="16"/>
        <v>13500000</v>
      </c>
      <c r="H175" s="767">
        <v>9</v>
      </c>
      <c r="I175" s="767" t="s">
        <v>445</v>
      </c>
      <c r="J175" s="768">
        <v>1500000</v>
      </c>
      <c r="K175" s="769" t="s">
        <v>27</v>
      </c>
      <c r="L175" s="770"/>
      <c r="M175" s="771"/>
      <c r="N175" s="772"/>
      <c r="O175" s="772"/>
      <c r="P175" s="773"/>
    </row>
    <row r="176" spans="1:16" ht="25.5">
      <c r="A176" s="509"/>
      <c r="B176" s="541" t="s">
        <v>75</v>
      </c>
      <c r="C176" s="779" t="s">
        <v>880</v>
      </c>
      <c r="D176" s="587">
        <v>532111</v>
      </c>
      <c r="E176" s="576">
        <f>J176*H176</f>
        <v>800000000</v>
      </c>
      <c r="F176" s="554"/>
      <c r="G176" s="554"/>
      <c r="H176" s="571">
        <v>1</v>
      </c>
      <c r="I176" s="571" t="s">
        <v>29</v>
      </c>
      <c r="J176" s="708">
        <v>800000000</v>
      </c>
      <c r="K176" s="582" t="s">
        <v>27</v>
      </c>
      <c r="L176" s="550">
        <v>41316</v>
      </c>
      <c r="M176" s="551">
        <v>41375</v>
      </c>
      <c r="N176" s="552">
        <v>41379</v>
      </c>
      <c r="O176" s="552">
        <v>41445</v>
      </c>
      <c r="P176" s="351"/>
    </row>
    <row r="177" spans="1:19">
      <c r="A177" s="509"/>
      <c r="B177" s="541"/>
      <c r="C177" s="779" t="s">
        <v>876</v>
      </c>
      <c r="D177" s="587">
        <v>532111</v>
      </c>
      <c r="E177" s="576"/>
      <c r="F177" s="554"/>
      <c r="G177" s="554">
        <v>20000000</v>
      </c>
      <c r="H177" s="571"/>
      <c r="I177" s="571"/>
      <c r="J177" s="708"/>
      <c r="K177" s="582"/>
      <c r="L177" s="550"/>
      <c r="M177" s="551"/>
      <c r="N177" s="552"/>
      <c r="O177" s="552"/>
      <c r="P177" s="351"/>
    </row>
    <row r="178" spans="1:19">
      <c r="A178" s="509"/>
      <c r="B178" s="542"/>
      <c r="C178" s="779" t="s">
        <v>874</v>
      </c>
      <c r="D178" s="587">
        <v>532111</v>
      </c>
      <c r="E178" s="576"/>
      <c r="F178" s="554"/>
      <c r="G178" s="554">
        <v>30000000</v>
      </c>
      <c r="H178" s="571">
        <v>1</v>
      </c>
      <c r="I178" s="571" t="s">
        <v>29</v>
      </c>
      <c r="J178" s="708">
        <v>50000000</v>
      </c>
      <c r="K178" s="582" t="s">
        <v>27</v>
      </c>
      <c r="L178" s="571"/>
      <c r="M178" s="571"/>
      <c r="N178" s="571"/>
      <c r="O178" s="571"/>
      <c r="P178" s="351"/>
    </row>
    <row r="179" spans="1:19" ht="51" hidden="1">
      <c r="A179" s="688"/>
      <c r="B179" s="697" t="s">
        <v>509</v>
      </c>
      <c r="C179" s="695"/>
      <c r="D179" s="700"/>
      <c r="E179" s="576"/>
      <c r="F179" s="701"/>
      <c r="G179" s="701"/>
      <c r="H179" s="695"/>
      <c r="I179" s="695"/>
      <c r="J179" s="702"/>
      <c r="K179" s="698"/>
      <c r="L179" s="695"/>
      <c r="M179" s="695"/>
      <c r="N179" s="695"/>
      <c r="O179" s="695"/>
      <c r="P179" s="696"/>
    </row>
    <row r="180" spans="1:19" ht="25.5" hidden="1">
      <c r="A180" s="509"/>
      <c r="B180" s="541" t="s">
        <v>75</v>
      </c>
      <c r="C180" s="540" t="s">
        <v>510</v>
      </c>
      <c r="D180" s="587">
        <v>532111</v>
      </c>
      <c r="E180" s="576"/>
      <c r="F180" s="554"/>
      <c r="G180" s="554">
        <f>H180*J180</f>
        <v>35000000</v>
      </c>
      <c r="H180" s="571">
        <v>1</v>
      </c>
      <c r="I180" s="571" t="s">
        <v>29</v>
      </c>
      <c r="J180" s="708">
        <v>35000000</v>
      </c>
      <c r="K180" s="582" t="s">
        <v>27</v>
      </c>
      <c r="L180" s="574">
        <v>41289</v>
      </c>
      <c r="M180" s="574">
        <v>41325</v>
      </c>
      <c r="N180" s="574">
        <v>41384</v>
      </c>
      <c r="O180" s="574">
        <v>41414</v>
      </c>
      <c r="P180" s="351"/>
    </row>
    <row r="181" spans="1:19" hidden="1">
      <c r="A181" s="509"/>
      <c r="B181" s="542"/>
      <c r="C181" s="540" t="s">
        <v>511</v>
      </c>
      <c r="D181" s="587">
        <v>532111</v>
      </c>
      <c r="E181" s="576"/>
      <c r="F181" s="554"/>
      <c r="G181" s="554">
        <f t="shared" ref="G181:G186" si="17">H181*J181</f>
        <v>15000000</v>
      </c>
      <c r="H181" s="571">
        <v>1</v>
      </c>
      <c r="I181" s="571" t="s">
        <v>394</v>
      </c>
      <c r="J181" s="708">
        <v>15000000</v>
      </c>
      <c r="K181" s="582" t="s">
        <v>27</v>
      </c>
      <c r="L181" s="574"/>
      <c r="M181" s="574"/>
      <c r="N181" s="574"/>
      <c r="O181" s="574"/>
      <c r="P181" s="351"/>
    </row>
    <row r="182" spans="1:19" hidden="1">
      <c r="A182" s="509"/>
      <c r="B182" s="542"/>
      <c r="C182" s="540" t="s">
        <v>512</v>
      </c>
      <c r="D182" s="587">
        <v>532111</v>
      </c>
      <c r="E182" s="576"/>
      <c r="F182" s="554"/>
      <c r="G182" s="554">
        <f t="shared" si="17"/>
        <v>45000000</v>
      </c>
      <c r="H182" s="571">
        <v>1</v>
      </c>
      <c r="I182" s="571" t="s">
        <v>29</v>
      </c>
      <c r="J182" s="708">
        <v>45000000</v>
      </c>
      <c r="K182" s="582" t="s">
        <v>27</v>
      </c>
      <c r="L182" s="574"/>
      <c r="M182" s="574"/>
      <c r="N182" s="574"/>
      <c r="O182" s="574"/>
      <c r="P182" s="351"/>
    </row>
    <row r="183" spans="1:19" hidden="1">
      <c r="A183" s="509"/>
      <c r="B183" s="542"/>
      <c r="C183" s="540" t="s">
        <v>513</v>
      </c>
      <c r="D183" s="587">
        <v>532111</v>
      </c>
      <c r="E183" s="576"/>
      <c r="F183" s="554"/>
      <c r="G183" s="554">
        <f t="shared" si="17"/>
        <v>25000000</v>
      </c>
      <c r="H183" s="571">
        <v>1</v>
      </c>
      <c r="I183" s="571" t="s">
        <v>394</v>
      </c>
      <c r="J183" s="708">
        <v>25000000</v>
      </c>
      <c r="K183" s="582" t="s">
        <v>27</v>
      </c>
      <c r="L183" s="574"/>
      <c r="M183" s="574"/>
      <c r="N183" s="574"/>
      <c r="O183" s="574"/>
      <c r="P183" s="351"/>
    </row>
    <row r="184" spans="1:19" ht="25.5" hidden="1">
      <c r="A184" s="509"/>
      <c r="B184" s="542"/>
      <c r="C184" s="540" t="s">
        <v>514</v>
      </c>
      <c r="D184" s="587">
        <v>532111</v>
      </c>
      <c r="E184" s="576"/>
      <c r="F184" s="554"/>
      <c r="G184" s="554">
        <f t="shared" si="17"/>
        <v>25000000</v>
      </c>
      <c r="H184" s="571">
        <v>1</v>
      </c>
      <c r="I184" s="571" t="s">
        <v>29</v>
      </c>
      <c r="J184" s="708">
        <v>25000000</v>
      </c>
      <c r="K184" s="582" t="s">
        <v>27</v>
      </c>
      <c r="L184" s="574"/>
      <c r="M184" s="574"/>
      <c r="N184" s="574"/>
      <c r="O184" s="574"/>
      <c r="P184" s="351"/>
    </row>
    <row r="185" spans="1:19" hidden="1">
      <c r="A185" s="509"/>
      <c r="B185" s="542"/>
      <c r="C185" s="540" t="s">
        <v>515</v>
      </c>
      <c r="D185" s="587">
        <v>532111</v>
      </c>
      <c r="E185" s="576"/>
      <c r="F185" s="554"/>
      <c r="G185" s="554">
        <f t="shared" si="17"/>
        <v>27000000</v>
      </c>
      <c r="H185" s="571">
        <v>3</v>
      </c>
      <c r="I185" s="571" t="s">
        <v>394</v>
      </c>
      <c r="J185" s="708">
        <v>9000000</v>
      </c>
      <c r="K185" s="582" t="s">
        <v>27</v>
      </c>
      <c r="L185" s="574"/>
      <c r="M185" s="574"/>
      <c r="N185" s="574"/>
      <c r="O185" s="574"/>
      <c r="P185" s="351"/>
    </row>
    <row r="186" spans="1:19" hidden="1">
      <c r="A186" s="509"/>
      <c r="B186" s="542"/>
      <c r="C186" s="540" t="s">
        <v>516</v>
      </c>
      <c r="D186" s="587">
        <v>532111</v>
      </c>
      <c r="E186" s="576"/>
      <c r="F186" s="554"/>
      <c r="G186" s="554">
        <f t="shared" si="17"/>
        <v>30000000</v>
      </c>
      <c r="H186" s="571">
        <v>6</v>
      </c>
      <c r="I186" s="571" t="s">
        <v>394</v>
      </c>
      <c r="J186" s="708">
        <v>5000000</v>
      </c>
      <c r="K186" s="582" t="s">
        <v>27</v>
      </c>
      <c r="L186" s="574"/>
      <c r="M186" s="574"/>
      <c r="N186" s="574"/>
      <c r="O186" s="574"/>
      <c r="P186" s="351"/>
    </row>
    <row r="187" spans="1:19" hidden="1">
      <c r="A187" s="509"/>
      <c r="B187" s="542"/>
      <c r="C187" s="540" t="s">
        <v>719</v>
      </c>
      <c r="D187" s="587">
        <v>523121</v>
      </c>
      <c r="E187" s="576"/>
      <c r="F187" s="554"/>
      <c r="G187" s="554">
        <f t="shared" ref="G187:G188" si="18">H187*J187</f>
        <v>57600000</v>
      </c>
      <c r="H187" s="571">
        <v>4</v>
      </c>
      <c r="I187" s="571" t="s">
        <v>394</v>
      </c>
      <c r="J187" s="708">
        <v>14400000</v>
      </c>
      <c r="K187" s="582" t="s">
        <v>27</v>
      </c>
      <c r="L187" s="574"/>
      <c r="M187" s="574"/>
      <c r="N187" s="574"/>
      <c r="O187" s="574"/>
      <c r="P187" s="351"/>
    </row>
    <row r="188" spans="1:19" ht="38.25" hidden="1">
      <c r="A188" s="509"/>
      <c r="B188" s="542"/>
      <c r="C188" s="540" t="s">
        <v>720</v>
      </c>
      <c r="D188" s="587">
        <v>523121</v>
      </c>
      <c r="E188" s="576"/>
      <c r="F188" s="554"/>
      <c r="G188" s="554">
        <f t="shared" si="18"/>
        <v>113509000</v>
      </c>
      <c r="H188" s="571">
        <v>1</v>
      </c>
      <c r="I188" s="571" t="s">
        <v>132</v>
      </c>
      <c r="J188" s="708">
        <v>113509000</v>
      </c>
      <c r="K188" s="582"/>
      <c r="L188" s="574"/>
      <c r="M188" s="574"/>
      <c r="N188" s="574"/>
      <c r="O188" s="574"/>
      <c r="P188" s="351"/>
    </row>
    <row r="189" spans="1:19" ht="51" hidden="1">
      <c r="A189" s="688"/>
      <c r="B189" s="705" t="s">
        <v>724</v>
      </c>
      <c r="C189" s="695"/>
      <c r="D189" s="700"/>
      <c r="E189" s="576"/>
      <c r="F189" s="701"/>
      <c r="G189" s="701"/>
      <c r="H189" s="695"/>
      <c r="I189" s="695"/>
      <c r="J189" s="702"/>
      <c r="K189" s="698"/>
      <c r="L189" s="695"/>
      <c r="M189" s="695"/>
      <c r="N189" s="695"/>
      <c r="O189" s="695"/>
      <c r="P189" s="696"/>
    </row>
    <row r="190" spans="1:19" ht="25.5" hidden="1">
      <c r="A190" s="688"/>
      <c r="B190" s="697" t="s">
        <v>725</v>
      </c>
      <c r="C190" s="695"/>
      <c r="D190" s="700"/>
      <c r="E190" s="576"/>
      <c r="F190" s="701"/>
      <c r="G190" s="701"/>
      <c r="H190" s="695"/>
      <c r="I190" s="695"/>
      <c r="J190" s="702"/>
      <c r="K190" s="698"/>
      <c r="L190" s="695"/>
      <c r="M190" s="695"/>
      <c r="N190" s="695"/>
      <c r="O190" s="695"/>
      <c r="P190" s="696"/>
    </row>
    <row r="191" spans="1:19" ht="38.25" hidden="1">
      <c r="A191" s="509"/>
      <c r="B191" s="541" t="s">
        <v>660</v>
      </c>
      <c r="C191" s="540" t="s">
        <v>726</v>
      </c>
      <c r="D191" s="587">
        <v>521111</v>
      </c>
      <c r="E191" s="576"/>
      <c r="F191" s="554"/>
      <c r="G191" s="554">
        <f>H191*J191</f>
        <v>72100000</v>
      </c>
      <c r="H191" s="571">
        <v>1</v>
      </c>
      <c r="I191" s="571" t="s">
        <v>132</v>
      </c>
      <c r="J191" s="710">
        <v>72100000</v>
      </c>
      <c r="K191" s="582" t="s">
        <v>27</v>
      </c>
      <c r="L191" s="571"/>
      <c r="M191" s="571"/>
      <c r="N191" s="571"/>
      <c r="O191" s="571"/>
      <c r="P191" s="351"/>
    </row>
    <row r="192" spans="1:19">
      <c r="A192" s="688" t="s">
        <v>893</v>
      </c>
      <c r="B192" s="1095" t="s">
        <v>894</v>
      </c>
      <c r="C192" s="1096"/>
      <c r="D192" s="1096"/>
      <c r="E192" s="1096"/>
      <c r="F192" s="1096"/>
      <c r="G192" s="1096"/>
      <c r="H192" s="1096"/>
      <c r="I192" s="1096"/>
      <c r="J192" s="1096"/>
      <c r="K192" s="1096"/>
      <c r="L192" s="1096"/>
      <c r="M192" s="1096"/>
      <c r="N192" s="1096"/>
      <c r="O192" s="1096"/>
      <c r="P192" s="1096"/>
      <c r="Q192" s="359"/>
      <c r="R192" s="359"/>
      <c r="S192" s="359"/>
    </row>
    <row r="193" spans="1:53" s="674" customFormat="1">
      <c r="A193" s="786">
        <v>1</v>
      </c>
      <c r="B193" s="1095" t="s">
        <v>850</v>
      </c>
      <c r="C193" s="1096"/>
      <c r="D193" s="1096"/>
      <c r="E193" s="1096"/>
      <c r="F193" s="1096"/>
      <c r="G193" s="1096"/>
      <c r="H193" s="1096"/>
      <c r="I193" s="1096"/>
      <c r="J193" s="1096"/>
      <c r="K193" s="1096"/>
      <c r="L193" s="1096"/>
      <c r="M193" s="1096"/>
      <c r="N193" s="1096"/>
      <c r="O193" s="1096"/>
      <c r="P193" s="1097"/>
      <c r="Q193" s="676"/>
      <c r="R193" s="676"/>
      <c r="S193" s="676"/>
      <c r="T193" s="676"/>
      <c r="U193" s="676"/>
      <c r="V193" s="676"/>
      <c r="W193" s="676"/>
      <c r="X193" s="676"/>
      <c r="Y193" s="676"/>
      <c r="Z193" s="676"/>
      <c r="AA193" s="676"/>
      <c r="AB193" s="676"/>
      <c r="AC193" s="676"/>
      <c r="AD193" s="676"/>
      <c r="AE193" s="676"/>
      <c r="AF193" s="676"/>
      <c r="AG193" s="676"/>
      <c r="AH193" s="676"/>
      <c r="AI193" s="676"/>
      <c r="AJ193" s="676"/>
      <c r="AK193" s="676"/>
      <c r="AL193" s="676"/>
      <c r="AM193" s="676"/>
      <c r="AN193" s="676"/>
      <c r="AO193" s="676"/>
      <c r="AP193" s="676"/>
      <c r="AQ193" s="676"/>
      <c r="AR193" s="676"/>
      <c r="AS193" s="676"/>
      <c r="AT193" s="676"/>
      <c r="AU193" s="676"/>
      <c r="AV193" s="676"/>
      <c r="AW193" s="676"/>
      <c r="AX193" s="676"/>
      <c r="AY193" s="676"/>
      <c r="AZ193" s="676"/>
      <c r="BA193" s="677"/>
    </row>
    <row r="194" spans="1:53" s="546" customFormat="1" ht="29.1" customHeight="1">
      <c r="A194" s="583"/>
      <c r="B194" s="854" t="s">
        <v>26</v>
      </c>
      <c r="C194" s="785" t="s">
        <v>888</v>
      </c>
      <c r="D194" s="591">
        <v>536111</v>
      </c>
      <c r="E194" s="708">
        <v>875000000</v>
      </c>
      <c r="F194" s="576"/>
      <c r="G194" s="611"/>
      <c r="H194" s="546">
        <v>1</v>
      </c>
      <c r="I194" s="546" t="s">
        <v>29</v>
      </c>
      <c r="J194" s="718">
        <v>875000000</v>
      </c>
      <c r="K194" s="583" t="s">
        <v>27</v>
      </c>
      <c r="L194" s="552">
        <v>41449</v>
      </c>
      <c r="M194" s="552">
        <v>41486</v>
      </c>
      <c r="N194" s="552">
        <v>41487</v>
      </c>
      <c r="O194" s="552">
        <v>41596</v>
      </c>
      <c r="Q194" s="616"/>
      <c r="R194" s="616"/>
      <c r="S194" s="616"/>
      <c r="T194" s="616"/>
      <c r="U194" s="616"/>
      <c r="V194" s="616"/>
      <c r="W194" s="616"/>
      <c r="X194" s="616"/>
      <c r="Y194" s="616"/>
      <c r="Z194" s="616"/>
      <c r="AA194" s="616"/>
      <c r="AB194" s="616"/>
      <c r="AC194" s="616"/>
      <c r="AD194" s="616"/>
      <c r="AE194" s="616"/>
      <c r="AF194" s="616"/>
      <c r="AG194" s="616"/>
      <c r="AH194" s="616"/>
      <c r="AI194" s="616"/>
      <c r="AJ194" s="616"/>
      <c r="AK194" s="616"/>
      <c r="AL194" s="616"/>
      <c r="AM194" s="616"/>
      <c r="AN194" s="616"/>
      <c r="AO194" s="616"/>
      <c r="AP194" s="616"/>
      <c r="AQ194" s="616"/>
      <c r="AR194" s="616"/>
      <c r="AS194" s="616"/>
      <c r="AT194" s="616"/>
      <c r="AU194" s="616"/>
      <c r="AV194" s="616"/>
      <c r="AW194" s="616"/>
      <c r="AX194" s="616"/>
      <c r="AY194" s="616"/>
      <c r="AZ194" s="616"/>
      <c r="BA194" s="619"/>
    </row>
    <row r="195" spans="1:53" ht="25.5">
      <c r="A195" s="583"/>
      <c r="B195" s="640"/>
      <c r="C195" s="785" t="s">
        <v>896</v>
      </c>
      <c r="D195" s="591">
        <v>536111</v>
      </c>
      <c r="E195" s="708"/>
      <c r="F195" s="576"/>
      <c r="G195" s="611">
        <v>25000000</v>
      </c>
      <c r="H195" s="546">
        <v>1</v>
      </c>
      <c r="I195" s="546" t="s">
        <v>29</v>
      </c>
      <c r="J195" s="718">
        <f>G195</f>
        <v>25000000</v>
      </c>
      <c r="K195" s="583" t="s">
        <v>27</v>
      </c>
      <c r="L195" s="552"/>
      <c r="M195" s="552"/>
      <c r="N195" s="552"/>
      <c r="O195" s="552"/>
      <c r="P195" s="546"/>
    </row>
  </sheetData>
  <mergeCells count="40">
    <mergeCell ref="A1:P1"/>
    <mergeCell ref="A2:P2"/>
    <mergeCell ref="A3:P3"/>
    <mergeCell ref="A4:P4"/>
    <mergeCell ref="A6:A10"/>
    <mergeCell ref="B6:B10"/>
    <mergeCell ref="C6:C10"/>
    <mergeCell ref="D6:D10"/>
    <mergeCell ref="E6:G6"/>
    <mergeCell ref="E8:F9"/>
    <mergeCell ref="G8:G10"/>
    <mergeCell ref="E7:G7"/>
    <mergeCell ref="L7:L10"/>
    <mergeCell ref="M7:M10"/>
    <mergeCell ref="L6:M6"/>
    <mergeCell ref="N7:N10"/>
    <mergeCell ref="A163:A175"/>
    <mergeCell ref="B163:P163"/>
    <mergeCell ref="B110:P110"/>
    <mergeCell ref="H11:I11"/>
    <mergeCell ref="B22:P22"/>
    <mergeCell ref="B109:P109"/>
    <mergeCell ref="B150:P150"/>
    <mergeCell ref="B129:P129"/>
    <mergeCell ref="B134:P134"/>
    <mergeCell ref="B114:P114"/>
    <mergeCell ref="B127:P127"/>
    <mergeCell ref="B192:P192"/>
    <mergeCell ref="B148:P148"/>
    <mergeCell ref="B193:P193"/>
    <mergeCell ref="B139:P139"/>
    <mergeCell ref="B144:P144"/>
    <mergeCell ref="B160:P160"/>
    <mergeCell ref="B151:P151"/>
    <mergeCell ref="P6:P10"/>
    <mergeCell ref="H6:I10"/>
    <mergeCell ref="J6:J10"/>
    <mergeCell ref="K6:K10"/>
    <mergeCell ref="O7:O10"/>
    <mergeCell ref="N6:O6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258" scale="85" orientation="landscape" r:id="rId1"/>
  <rowBreaks count="1" manualBreakCount="1">
    <brk id="133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Y294"/>
  <sheetViews>
    <sheetView view="pageBreakPreview" topLeftCell="A225" zoomScale="78" zoomScaleNormal="76" zoomScaleSheetLayoutView="78" workbookViewId="0">
      <selection activeCell="J140" sqref="J140"/>
    </sheetView>
  </sheetViews>
  <sheetFormatPr defaultRowHeight="15"/>
  <cols>
    <col min="1" max="1" width="5.7109375" style="507" customWidth="1"/>
    <col min="2" max="2" width="37.85546875" style="511" customWidth="1"/>
    <col min="3" max="3" width="32.85546875" style="514" customWidth="1"/>
    <col min="4" max="4" width="8.7109375" style="332" customWidth="1"/>
    <col min="5" max="5" width="15.85546875" style="349" bestFit="1" customWidth="1"/>
    <col min="6" max="6" width="8.42578125" style="349" bestFit="1" customWidth="1"/>
    <col min="7" max="7" width="14.85546875" style="349" bestFit="1" customWidth="1"/>
    <col min="8" max="8" width="5.42578125" customWidth="1"/>
    <col min="9" max="9" width="6.85546875" bestFit="1" customWidth="1"/>
    <col min="10" max="10" width="15.28515625" style="346" customWidth="1"/>
    <col min="11" max="11" width="9.28515625" style="366" customWidth="1"/>
    <col min="12" max="13" width="10.7109375" customWidth="1"/>
    <col min="14" max="14" width="11.7109375" customWidth="1"/>
    <col min="15" max="15" width="10.7109375" customWidth="1"/>
    <col min="16" max="16" width="4.42578125" bestFit="1" customWidth="1"/>
    <col min="17" max="17" width="3" hidden="1" customWidth="1"/>
    <col min="18" max="18" width="9.140625" hidden="1" customWidth="1"/>
    <col min="19" max="28" width="9.140625" style="359"/>
  </cols>
  <sheetData>
    <row r="1" spans="1:28" ht="18">
      <c r="A1" s="953" t="s">
        <v>755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</row>
    <row r="2" spans="1:28">
      <c r="A2" s="954" t="s">
        <v>756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</row>
    <row r="3" spans="1:28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</row>
    <row r="4" spans="1:28">
      <c r="A4" s="952" t="s">
        <v>757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  <c r="Q4" s="952"/>
      <c r="R4" s="952"/>
    </row>
    <row r="5" spans="1:28" ht="15.75" thickBot="1">
      <c r="A5" s="679"/>
      <c r="B5" s="680"/>
      <c r="C5" s="681"/>
      <c r="D5" s="682"/>
      <c r="E5" s="667"/>
      <c r="F5" s="667"/>
      <c r="G5" s="667"/>
      <c r="H5" s="663"/>
      <c r="I5" s="663"/>
      <c r="J5" s="668"/>
      <c r="K5" s="663"/>
      <c r="L5" s="669"/>
      <c r="M5" s="670"/>
      <c r="N5" s="668"/>
      <c r="O5" s="683"/>
      <c r="P5" s="663"/>
      <c r="Q5" s="334"/>
      <c r="R5" s="332"/>
    </row>
    <row r="6" spans="1:28" s="366" customFormat="1" ht="24.75" customHeight="1" thickTop="1">
      <c r="A6" s="955" t="s">
        <v>758</v>
      </c>
      <c r="B6" s="957" t="s">
        <v>759</v>
      </c>
      <c r="C6" s="959" t="s">
        <v>760</v>
      </c>
      <c r="D6" s="961" t="s">
        <v>761</v>
      </c>
      <c r="E6" s="963" t="s">
        <v>760</v>
      </c>
      <c r="F6" s="964"/>
      <c r="G6" s="965"/>
      <c r="H6" s="955" t="s">
        <v>7</v>
      </c>
      <c r="I6" s="955"/>
      <c r="J6" s="979" t="s">
        <v>851</v>
      </c>
      <c r="K6" s="955" t="s">
        <v>762</v>
      </c>
      <c r="L6" s="981" t="s">
        <v>763</v>
      </c>
      <c r="M6" s="982"/>
      <c r="N6" s="955" t="s">
        <v>764</v>
      </c>
      <c r="O6" s="974"/>
      <c r="P6" s="975" t="s">
        <v>10</v>
      </c>
      <c r="Q6" s="334"/>
      <c r="R6" s="334"/>
      <c r="S6" s="476"/>
      <c r="T6" s="476"/>
      <c r="U6" s="476"/>
      <c r="V6" s="476"/>
      <c r="W6" s="476"/>
      <c r="X6" s="476"/>
      <c r="Y6" s="476"/>
      <c r="Z6" s="476"/>
      <c r="AA6" s="476"/>
      <c r="AB6" s="476"/>
    </row>
    <row r="7" spans="1:28" s="366" customFormat="1">
      <c r="A7" s="956"/>
      <c r="B7" s="958"/>
      <c r="C7" s="960"/>
      <c r="D7" s="962"/>
      <c r="E7" s="966" t="s">
        <v>765</v>
      </c>
      <c r="F7" s="967"/>
      <c r="G7" s="968"/>
      <c r="H7" s="956"/>
      <c r="I7" s="956"/>
      <c r="J7" s="980"/>
      <c r="K7" s="956"/>
      <c r="L7" s="956" t="s">
        <v>766</v>
      </c>
      <c r="M7" s="977" t="s">
        <v>767</v>
      </c>
      <c r="N7" s="956" t="s">
        <v>766</v>
      </c>
      <c r="O7" s="977" t="s">
        <v>767</v>
      </c>
      <c r="P7" s="976"/>
      <c r="Q7" s="334"/>
      <c r="R7" s="334"/>
      <c r="S7" s="476"/>
      <c r="T7" s="476"/>
      <c r="U7" s="476"/>
      <c r="V7" s="476"/>
      <c r="W7" s="476"/>
      <c r="X7" s="476"/>
      <c r="Y7" s="476"/>
      <c r="Z7" s="476"/>
      <c r="AA7" s="476"/>
      <c r="AB7" s="476"/>
    </row>
    <row r="8" spans="1:28" s="366" customFormat="1">
      <c r="A8" s="956"/>
      <c r="B8" s="958"/>
      <c r="C8" s="960"/>
      <c r="D8" s="962"/>
      <c r="E8" s="969" t="s">
        <v>768</v>
      </c>
      <c r="F8" s="970"/>
      <c r="G8" s="971" t="s">
        <v>769</v>
      </c>
      <c r="H8" s="956"/>
      <c r="I8" s="956"/>
      <c r="J8" s="980"/>
      <c r="K8" s="956"/>
      <c r="L8" s="956"/>
      <c r="M8" s="977"/>
      <c r="N8" s="956"/>
      <c r="O8" s="977"/>
      <c r="P8" s="976"/>
      <c r="Q8" s="334"/>
      <c r="R8" s="334"/>
      <c r="S8" s="476"/>
      <c r="T8" s="476"/>
      <c r="U8" s="476"/>
      <c r="V8" s="476"/>
      <c r="W8" s="476"/>
      <c r="X8" s="476"/>
      <c r="Y8" s="476"/>
      <c r="Z8" s="476"/>
      <c r="AA8" s="476"/>
      <c r="AB8" s="476"/>
    </row>
    <row r="9" spans="1:28" s="366" customFormat="1">
      <c r="A9" s="956"/>
      <c r="B9" s="958"/>
      <c r="C9" s="960"/>
      <c r="D9" s="962"/>
      <c r="E9" s="963"/>
      <c r="F9" s="965"/>
      <c r="G9" s="972"/>
      <c r="H9" s="956"/>
      <c r="I9" s="956"/>
      <c r="J9" s="980"/>
      <c r="K9" s="956"/>
      <c r="L9" s="956"/>
      <c r="M9" s="977"/>
      <c r="N9" s="956"/>
      <c r="O9" s="977"/>
      <c r="P9" s="976"/>
      <c r="Q9" s="334"/>
      <c r="R9" s="334"/>
      <c r="S9" s="476"/>
      <c r="T9" s="476"/>
      <c r="U9" s="476"/>
      <c r="V9" s="476"/>
      <c r="W9" s="476"/>
      <c r="X9" s="476"/>
      <c r="Y9" s="476"/>
      <c r="Z9" s="476"/>
      <c r="AA9" s="476"/>
      <c r="AB9" s="476"/>
    </row>
    <row r="10" spans="1:28" s="366" customFormat="1">
      <c r="A10" s="956"/>
      <c r="B10" s="958"/>
      <c r="C10" s="960"/>
      <c r="D10" s="962"/>
      <c r="E10" s="584" t="s">
        <v>770</v>
      </c>
      <c r="F10" s="584" t="s">
        <v>771</v>
      </c>
      <c r="G10" s="973"/>
      <c r="H10" s="956"/>
      <c r="I10" s="956"/>
      <c r="J10" s="955"/>
      <c r="K10" s="956"/>
      <c r="L10" s="956"/>
      <c r="M10" s="977"/>
      <c r="N10" s="956"/>
      <c r="O10" s="977"/>
      <c r="P10" s="976"/>
      <c r="Q10" s="334"/>
      <c r="R10" s="334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</row>
    <row r="11" spans="1:28" s="366" customFormat="1" ht="15.75" thickBot="1">
      <c r="A11" s="656" t="s">
        <v>772</v>
      </c>
      <c r="B11" s="657" t="s">
        <v>773</v>
      </c>
      <c r="C11" s="658" t="s">
        <v>774</v>
      </c>
      <c r="D11" s="656" t="s">
        <v>775</v>
      </c>
      <c r="E11" s="659" t="s">
        <v>776</v>
      </c>
      <c r="F11" s="659" t="s">
        <v>777</v>
      </c>
      <c r="G11" s="659" t="s">
        <v>778</v>
      </c>
      <c r="H11" s="978" t="s">
        <v>779</v>
      </c>
      <c r="I11" s="978"/>
      <c r="J11" s="660" t="s">
        <v>780</v>
      </c>
      <c r="K11" s="656" t="s">
        <v>781</v>
      </c>
      <c r="L11" s="656" t="s">
        <v>782</v>
      </c>
      <c r="M11" s="661" t="s">
        <v>783</v>
      </c>
      <c r="N11" s="656" t="s">
        <v>784</v>
      </c>
      <c r="O11" s="662" t="s">
        <v>785</v>
      </c>
      <c r="P11" s="656" t="s">
        <v>786</v>
      </c>
      <c r="Q11" s="338"/>
      <c r="R11" s="338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</row>
    <row r="12" spans="1:28" s="485" customFormat="1" ht="29.1" hidden="1" customHeight="1">
      <c r="A12" s="491"/>
      <c r="B12" s="543" t="s">
        <v>58</v>
      </c>
      <c r="C12" s="513"/>
      <c r="D12" s="588"/>
      <c r="E12" s="555"/>
      <c r="F12" s="555"/>
      <c r="G12" s="555"/>
      <c r="H12" s="556"/>
      <c r="I12" s="501"/>
      <c r="J12" s="557"/>
      <c r="K12" s="579"/>
      <c r="L12" s="558"/>
      <c r="M12" s="558"/>
      <c r="N12" s="559"/>
      <c r="O12" s="560"/>
      <c r="P12" s="489"/>
      <c r="Q12" s="486"/>
      <c r="R12" s="486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</row>
    <row r="13" spans="1:28" s="485" customFormat="1" ht="29.1" hidden="1" customHeight="1">
      <c r="A13" s="491"/>
      <c r="B13" s="541" t="s">
        <v>36</v>
      </c>
      <c r="C13" s="540" t="s">
        <v>59</v>
      </c>
      <c r="D13" s="588">
        <v>521211</v>
      </c>
      <c r="E13" s="555"/>
      <c r="F13" s="555"/>
      <c r="G13" s="555">
        <v>46000000</v>
      </c>
      <c r="H13" s="500">
        <v>1</v>
      </c>
      <c r="I13" s="501" t="s">
        <v>788</v>
      </c>
      <c r="J13" s="557"/>
      <c r="K13" s="579" t="s">
        <v>27</v>
      </c>
      <c r="L13" s="558"/>
      <c r="M13" s="558"/>
      <c r="N13" s="559"/>
      <c r="O13" s="560"/>
      <c r="P13" s="489"/>
      <c r="Q13" s="486"/>
      <c r="R13" s="486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</row>
    <row r="14" spans="1:28" s="485" customFormat="1" ht="29.1" hidden="1" customHeight="1">
      <c r="A14" s="508"/>
      <c r="B14" s="543" t="s">
        <v>64</v>
      </c>
      <c r="C14" s="561"/>
      <c r="D14" s="589"/>
      <c r="E14" s="482"/>
      <c r="F14" s="482"/>
      <c r="G14" s="482"/>
      <c r="H14" s="502"/>
      <c r="I14" s="503"/>
      <c r="J14" s="483"/>
      <c r="K14" s="580"/>
      <c r="L14" s="492"/>
      <c r="M14" s="492"/>
      <c r="N14" s="492"/>
      <c r="O14" s="562"/>
      <c r="P14" s="478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</row>
    <row r="15" spans="1:28" s="485" customFormat="1" ht="29.1" hidden="1" customHeight="1">
      <c r="A15" s="508"/>
      <c r="B15" s="541" t="s">
        <v>36</v>
      </c>
      <c r="C15" s="540" t="s">
        <v>65</v>
      </c>
      <c r="D15" s="589">
        <v>521211</v>
      </c>
      <c r="E15" s="482"/>
      <c r="F15" s="482"/>
      <c r="G15" s="482">
        <v>34381000</v>
      </c>
      <c r="H15" s="500">
        <v>1</v>
      </c>
      <c r="I15" s="501" t="s">
        <v>790</v>
      </c>
      <c r="J15" s="493"/>
      <c r="K15" s="580" t="s">
        <v>27</v>
      </c>
      <c r="L15" s="492"/>
      <c r="M15" s="492"/>
      <c r="N15" s="492"/>
      <c r="O15" s="562"/>
      <c r="P15" s="478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</row>
    <row r="16" spans="1:28" s="485" customFormat="1" ht="29.1" hidden="1" customHeight="1">
      <c r="A16" s="508"/>
      <c r="B16" s="543" t="s">
        <v>67</v>
      </c>
      <c r="C16" s="561"/>
      <c r="D16" s="589"/>
      <c r="E16" s="482"/>
      <c r="F16" s="482"/>
      <c r="G16" s="482"/>
      <c r="H16" s="502"/>
      <c r="I16" s="503"/>
      <c r="J16" s="483"/>
      <c r="K16" s="580"/>
      <c r="L16" s="492"/>
      <c r="M16" s="492"/>
      <c r="N16" s="492"/>
      <c r="O16" s="562"/>
      <c r="P16" s="478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</row>
    <row r="17" spans="1:50" s="485" customFormat="1" ht="29.1" hidden="1" customHeight="1">
      <c r="A17" s="508"/>
      <c r="B17" s="541" t="s">
        <v>36</v>
      </c>
      <c r="C17" s="540" t="s">
        <v>59</v>
      </c>
      <c r="D17" s="589">
        <v>521211</v>
      </c>
      <c r="E17" s="482"/>
      <c r="F17" s="482"/>
      <c r="G17" s="482">
        <v>16350000</v>
      </c>
      <c r="H17" s="502">
        <v>1</v>
      </c>
      <c r="I17" s="503" t="s">
        <v>790</v>
      </c>
      <c r="J17" s="483"/>
      <c r="K17" s="580" t="s">
        <v>27</v>
      </c>
      <c r="L17" s="492"/>
      <c r="M17" s="492"/>
      <c r="N17" s="492"/>
      <c r="O17" s="562"/>
      <c r="P17" s="478"/>
      <c r="S17" s="481"/>
      <c r="T17" s="481"/>
      <c r="U17" s="481"/>
      <c r="V17" s="481"/>
      <c r="W17" s="481"/>
      <c r="X17" s="481"/>
      <c r="Y17" s="481"/>
      <c r="Z17" s="481"/>
      <c r="AA17" s="481"/>
      <c r="AB17" s="481"/>
    </row>
    <row r="18" spans="1:50" s="687" customFormat="1" ht="29.25" customHeight="1" thickTop="1">
      <c r="A18" s="997" t="s">
        <v>1022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9"/>
      <c r="S18" s="686"/>
      <c r="T18" s="686"/>
      <c r="U18" s="686"/>
      <c r="V18" s="686"/>
      <c r="W18" s="686"/>
      <c r="X18" s="686"/>
      <c r="Y18" s="686"/>
      <c r="Z18" s="686"/>
      <c r="AA18" s="686"/>
      <c r="AB18" s="686"/>
    </row>
    <row r="19" spans="1:50" ht="24" hidden="1" customHeight="1">
      <c r="A19" s="509"/>
      <c r="B19" s="543" t="s">
        <v>96</v>
      </c>
      <c r="C19" s="561"/>
      <c r="D19" s="590"/>
      <c r="E19" s="348"/>
      <c r="F19" s="348"/>
      <c r="G19" s="348"/>
      <c r="H19" s="504"/>
      <c r="I19" s="505"/>
      <c r="J19" s="344"/>
      <c r="K19" s="788"/>
      <c r="L19" s="364"/>
      <c r="M19" s="364"/>
      <c r="N19" s="563"/>
      <c r="O19" s="563"/>
      <c r="P19" s="343"/>
      <c r="Q19" s="332"/>
      <c r="R19" s="332"/>
    </row>
    <row r="20" spans="1:50" s="485" customFormat="1" ht="24" hidden="1" customHeight="1">
      <c r="A20" s="508"/>
      <c r="B20" s="541" t="s">
        <v>36</v>
      </c>
      <c r="C20" s="540" t="s">
        <v>97</v>
      </c>
      <c r="D20" s="589">
        <v>521211</v>
      </c>
      <c r="E20" s="482"/>
      <c r="F20" s="482"/>
      <c r="G20" s="482">
        <v>6000000</v>
      </c>
      <c r="H20" s="502">
        <v>12</v>
      </c>
      <c r="I20" s="503" t="s">
        <v>788</v>
      </c>
      <c r="J20" s="483"/>
      <c r="K20" s="581" t="s">
        <v>27</v>
      </c>
      <c r="L20" s="484">
        <v>41288</v>
      </c>
      <c r="M20" s="487"/>
      <c r="N20" s="562"/>
      <c r="O20" s="562"/>
      <c r="P20" s="478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</row>
    <row r="21" spans="1:50" s="485" customFormat="1" ht="24" hidden="1" customHeight="1">
      <c r="A21" s="508"/>
      <c r="B21" s="542"/>
      <c r="C21" s="540" t="s">
        <v>98</v>
      </c>
      <c r="D21" s="589"/>
      <c r="E21" s="482"/>
      <c r="F21" s="482"/>
      <c r="G21" s="482">
        <v>3600000</v>
      </c>
      <c r="H21" s="502">
        <v>12</v>
      </c>
      <c r="I21" s="503" t="s">
        <v>788</v>
      </c>
      <c r="J21" s="483"/>
      <c r="K21" s="581"/>
      <c r="L21" s="487"/>
      <c r="M21" s="487"/>
      <c r="N21" s="562"/>
      <c r="O21" s="562"/>
      <c r="P21" s="478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</row>
    <row r="22" spans="1:50" s="485" customFormat="1" ht="24" hidden="1" customHeight="1">
      <c r="A22" s="508"/>
      <c r="B22" s="542"/>
      <c r="C22" s="540" t="s">
        <v>99</v>
      </c>
      <c r="D22" s="589"/>
      <c r="E22" s="482"/>
      <c r="F22" s="482"/>
      <c r="G22" s="482">
        <v>5400000</v>
      </c>
      <c r="H22" s="502">
        <v>180</v>
      </c>
      <c r="I22" s="503" t="s">
        <v>791</v>
      </c>
      <c r="J22" s="483"/>
      <c r="K22" s="581"/>
      <c r="L22" s="487"/>
      <c r="M22" s="487"/>
      <c r="N22" s="562"/>
      <c r="O22" s="562"/>
      <c r="P22" s="478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</row>
    <row r="23" spans="1:50" s="485" customFormat="1" ht="24" hidden="1" customHeight="1">
      <c r="A23" s="508"/>
      <c r="B23" s="542"/>
      <c r="C23" s="540" t="s">
        <v>787</v>
      </c>
      <c r="D23" s="589"/>
      <c r="E23" s="482"/>
      <c r="F23" s="482"/>
      <c r="G23" s="482">
        <v>6475000</v>
      </c>
      <c r="H23" s="502">
        <v>1</v>
      </c>
      <c r="I23" s="503" t="s">
        <v>788</v>
      </c>
      <c r="J23" s="483"/>
      <c r="K23" s="581"/>
      <c r="L23" s="487"/>
      <c r="M23" s="487"/>
      <c r="N23" s="562"/>
      <c r="O23" s="562"/>
      <c r="P23" s="478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</row>
    <row r="24" spans="1:50" s="485" customFormat="1" ht="24" hidden="1" customHeight="1">
      <c r="A24" s="508"/>
      <c r="B24" s="543" t="s">
        <v>107</v>
      </c>
      <c r="C24" s="561"/>
      <c r="D24" s="589"/>
      <c r="E24" s="482"/>
      <c r="F24" s="482"/>
      <c r="G24" s="482"/>
      <c r="H24" s="502"/>
      <c r="I24" s="503"/>
      <c r="J24" s="483"/>
      <c r="K24" s="581"/>
      <c r="L24" s="487"/>
      <c r="M24" s="487"/>
      <c r="N24" s="562"/>
      <c r="O24" s="562"/>
      <c r="P24" s="478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</row>
    <row r="25" spans="1:50" s="485" customFormat="1" ht="24" hidden="1" customHeight="1">
      <c r="A25" s="508"/>
      <c r="B25" s="541" t="s">
        <v>36</v>
      </c>
      <c r="C25" s="540" t="s">
        <v>108</v>
      </c>
      <c r="D25" s="589">
        <v>521211</v>
      </c>
      <c r="E25" s="482"/>
      <c r="F25" s="482"/>
      <c r="G25" s="482">
        <v>48000000</v>
      </c>
      <c r="H25" s="502">
        <v>1600</v>
      </c>
      <c r="I25" s="503" t="s">
        <v>792</v>
      </c>
      <c r="J25" s="483"/>
      <c r="K25" s="581" t="s">
        <v>27</v>
      </c>
      <c r="L25" s="487"/>
      <c r="M25" s="487"/>
      <c r="N25" s="562"/>
      <c r="O25" s="562"/>
      <c r="P25" s="478"/>
      <c r="S25" s="481"/>
      <c r="T25" s="481"/>
      <c r="U25" s="481"/>
      <c r="V25" s="481"/>
      <c r="W25" s="481"/>
      <c r="X25" s="481"/>
      <c r="Y25" s="481"/>
      <c r="Z25" s="481"/>
      <c r="AA25" s="481"/>
      <c r="AB25" s="481"/>
    </row>
    <row r="26" spans="1:50" s="485" customFormat="1" ht="24" hidden="1" customHeight="1">
      <c r="A26" s="508"/>
      <c r="B26" s="543" t="s">
        <v>117</v>
      </c>
      <c r="C26" s="561"/>
      <c r="D26" s="589"/>
      <c r="E26" s="482"/>
      <c r="F26" s="482"/>
      <c r="G26" s="482"/>
      <c r="H26" s="502"/>
      <c r="I26" s="503"/>
      <c r="J26" s="483"/>
      <c r="K26" s="581"/>
      <c r="L26" s="487"/>
      <c r="M26" s="487"/>
      <c r="N26" s="562"/>
      <c r="O26" s="562"/>
      <c r="P26" s="478"/>
      <c r="S26" s="481"/>
      <c r="T26" s="481"/>
      <c r="U26" s="481"/>
      <c r="V26" s="481"/>
      <c r="W26" s="481"/>
      <c r="X26" s="481"/>
      <c r="Y26" s="481"/>
      <c r="Z26" s="481"/>
      <c r="AA26" s="481"/>
      <c r="AB26" s="481"/>
    </row>
    <row r="27" spans="1:50" s="485" customFormat="1" ht="24" hidden="1" customHeight="1">
      <c r="A27" s="508"/>
      <c r="B27" s="541" t="s">
        <v>36</v>
      </c>
      <c r="C27" s="540" t="s">
        <v>118</v>
      </c>
      <c r="D27" s="589">
        <v>521211</v>
      </c>
      <c r="E27" s="482"/>
      <c r="F27" s="482"/>
      <c r="G27" s="482">
        <v>3500000</v>
      </c>
      <c r="H27" s="502">
        <v>1</v>
      </c>
      <c r="I27" s="503" t="s">
        <v>788</v>
      </c>
      <c r="J27" s="483"/>
      <c r="K27" s="581" t="s">
        <v>27</v>
      </c>
      <c r="L27" s="487"/>
      <c r="M27" s="487"/>
      <c r="N27" s="562"/>
      <c r="O27" s="562"/>
      <c r="P27" s="478"/>
      <c r="S27" s="481"/>
      <c r="T27" s="481"/>
      <c r="U27" s="481"/>
      <c r="V27" s="481"/>
      <c r="W27" s="481"/>
      <c r="X27" s="481"/>
      <c r="Y27" s="481"/>
      <c r="Z27" s="481"/>
      <c r="AA27" s="481"/>
      <c r="AB27" s="481"/>
    </row>
    <row r="28" spans="1:50" s="485" customFormat="1" ht="24" hidden="1" customHeight="1">
      <c r="A28" s="508"/>
      <c r="B28" s="543" t="s">
        <v>120</v>
      </c>
      <c r="C28" s="561"/>
      <c r="D28" s="589"/>
      <c r="E28" s="482"/>
      <c r="F28" s="482"/>
      <c r="G28" s="482"/>
      <c r="H28" s="502"/>
      <c r="I28" s="503"/>
      <c r="J28" s="483"/>
      <c r="K28" s="581"/>
      <c r="L28" s="487"/>
      <c r="M28" s="487"/>
      <c r="N28" s="562"/>
      <c r="O28" s="562"/>
      <c r="P28" s="478"/>
      <c r="S28" s="481"/>
      <c r="T28" s="481"/>
      <c r="U28" s="481"/>
      <c r="V28" s="481"/>
      <c r="W28" s="481"/>
      <c r="X28" s="481"/>
      <c r="Y28" s="481"/>
      <c r="Z28" s="481"/>
      <c r="AA28" s="481"/>
      <c r="AB28" s="481"/>
    </row>
    <row r="29" spans="1:50" s="485" customFormat="1" ht="24" hidden="1" customHeight="1">
      <c r="A29" s="508"/>
      <c r="B29" s="541" t="s">
        <v>36</v>
      </c>
      <c r="C29" s="540" t="s">
        <v>121</v>
      </c>
      <c r="D29" s="589">
        <v>521211</v>
      </c>
      <c r="E29" s="482"/>
      <c r="F29" s="482"/>
      <c r="G29" s="482">
        <v>25320000</v>
      </c>
      <c r="H29" s="502">
        <v>1</v>
      </c>
      <c r="I29" s="503" t="s">
        <v>788</v>
      </c>
      <c r="J29" s="483"/>
      <c r="K29" s="581" t="s">
        <v>27</v>
      </c>
      <c r="L29" s="487"/>
      <c r="M29" s="487"/>
      <c r="N29" s="562"/>
      <c r="O29" s="562"/>
      <c r="P29" s="478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</row>
    <row r="30" spans="1:50" s="485" customFormat="1" ht="24" hidden="1" customHeight="1">
      <c r="A30" s="508"/>
      <c r="B30" s="543" t="s">
        <v>126</v>
      </c>
      <c r="C30" s="561"/>
      <c r="D30" s="589"/>
      <c r="E30" s="482"/>
      <c r="F30" s="482"/>
      <c r="G30" s="482"/>
      <c r="H30" s="502"/>
      <c r="I30" s="503"/>
      <c r="J30" s="483"/>
      <c r="K30" s="581"/>
      <c r="L30" s="487"/>
      <c r="M30" s="487"/>
      <c r="N30" s="562"/>
      <c r="O30" s="562"/>
      <c r="P30" s="478"/>
      <c r="S30" s="481"/>
      <c r="T30" s="481"/>
      <c r="U30" s="481"/>
      <c r="V30" s="481"/>
      <c r="W30" s="481"/>
      <c r="X30" s="481"/>
      <c r="Y30" s="481"/>
      <c r="Z30" s="481"/>
      <c r="AA30" s="481"/>
      <c r="AB30" s="481"/>
    </row>
    <row r="31" spans="1:50" s="485" customFormat="1" ht="24" hidden="1" customHeight="1">
      <c r="A31" s="508"/>
      <c r="B31" s="541" t="s">
        <v>36</v>
      </c>
      <c r="C31" s="540" t="s">
        <v>127</v>
      </c>
      <c r="D31" s="589">
        <v>521211</v>
      </c>
      <c r="E31" s="482"/>
      <c r="F31" s="482"/>
      <c r="G31" s="482">
        <v>3750000</v>
      </c>
      <c r="H31" s="502">
        <v>1</v>
      </c>
      <c r="I31" s="503" t="s">
        <v>788</v>
      </c>
      <c r="J31" s="483"/>
      <c r="K31" s="581" t="s">
        <v>27</v>
      </c>
      <c r="L31" s="487"/>
      <c r="M31" s="487"/>
      <c r="N31" s="562"/>
      <c r="O31" s="562"/>
      <c r="P31" s="478"/>
      <c r="S31" s="481"/>
      <c r="T31" s="481"/>
      <c r="U31" s="481"/>
      <c r="V31" s="481"/>
      <c r="W31" s="481"/>
      <c r="X31" s="481"/>
      <c r="Y31" s="481"/>
      <c r="Z31" s="481"/>
      <c r="AA31" s="481"/>
      <c r="AB31" s="481"/>
    </row>
    <row r="32" spans="1:50" s="485" customFormat="1" ht="24" hidden="1" customHeight="1">
      <c r="A32" s="508"/>
      <c r="B32" s="543" t="s">
        <v>130</v>
      </c>
      <c r="C32" s="546"/>
      <c r="D32" s="568"/>
      <c r="E32" s="565"/>
      <c r="F32" s="565"/>
      <c r="G32" s="565"/>
      <c r="H32" s="562"/>
      <c r="I32" s="562"/>
      <c r="J32" s="560"/>
      <c r="K32" s="581"/>
      <c r="L32" s="562"/>
      <c r="M32" s="562"/>
      <c r="N32" s="562"/>
      <c r="O32" s="562"/>
      <c r="P32" s="478"/>
      <c r="Q32" s="481"/>
      <c r="R32" s="481"/>
      <c r="S32" s="481"/>
      <c r="T32" s="481"/>
      <c r="U32" s="481"/>
      <c r="V32" s="481"/>
      <c r="W32" s="481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</row>
    <row r="33" spans="1:77" s="478" customFormat="1" ht="24" hidden="1" customHeight="1">
      <c r="A33" s="508"/>
      <c r="B33" s="541" t="s">
        <v>103</v>
      </c>
      <c r="C33" s="540" t="s">
        <v>131</v>
      </c>
      <c r="D33" s="568">
        <v>521219</v>
      </c>
      <c r="E33" s="565"/>
      <c r="F33" s="565"/>
      <c r="G33" s="565">
        <v>35000000</v>
      </c>
      <c r="H33" s="562">
        <v>1</v>
      </c>
      <c r="I33" s="562" t="s">
        <v>793</v>
      </c>
      <c r="J33" s="560"/>
      <c r="K33" s="581" t="s">
        <v>27</v>
      </c>
      <c r="L33" s="566">
        <v>41316</v>
      </c>
      <c r="M33" s="566">
        <v>41337</v>
      </c>
      <c r="N33" s="562"/>
      <c r="O33" s="562"/>
      <c r="Q33" s="481"/>
      <c r="R33" s="481"/>
      <c r="S33" s="481"/>
      <c r="T33" s="481"/>
      <c r="U33" s="481"/>
      <c r="V33" s="481"/>
      <c r="W33" s="481"/>
      <c r="X33" s="481"/>
      <c r="Y33" s="481"/>
      <c r="Z33" s="481"/>
      <c r="AA33" s="481"/>
      <c r="AB33" s="481"/>
      <c r="AC33" s="481"/>
      <c r="AD33" s="481"/>
      <c r="AE33" s="481"/>
      <c r="AF33" s="481"/>
      <c r="AG33" s="481"/>
      <c r="AH33" s="481"/>
      <c r="AI33" s="481"/>
      <c r="AJ33" s="481"/>
      <c r="AK33" s="481"/>
      <c r="AL33" s="481"/>
      <c r="AM33" s="481"/>
      <c r="AN33" s="481"/>
      <c r="AO33" s="481"/>
      <c r="AP33" s="481"/>
      <c r="AQ33" s="481"/>
      <c r="AR33" s="481"/>
      <c r="AS33" s="481"/>
      <c r="AT33" s="481"/>
      <c r="AU33" s="481"/>
      <c r="AV33" s="481"/>
      <c r="AW33" s="481"/>
      <c r="AX33" s="481"/>
      <c r="AY33" s="480"/>
    </row>
    <row r="34" spans="1:77" s="478" customFormat="1" ht="24" hidden="1" customHeight="1">
      <c r="A34" s="508"/>
      <c r="B34" s="544" t="s">
        <v>147</v>
      </c>
      <c r="C34" s="546"/>
      <c r="D34" s="568"/>
      <c r="E34" s="565"/>
      <c r="F34" s="565"/>
      <c r="G34" s="565"/>
      <c r="H34" s="562"/>
      <c r="I34" s="562"/>
      <c r="J34" s="560"/>
      <c r="K34" s="581"/>
      <c r="L34" s="562"/>
      <c r="M34" s="562"/>
      <c r="N34" s="562"/>
      <c r="O34" s="562"/>
      <c r="Q34" s="481"/>
      <c r="R34" s="481"/>
      <c r="S34" s="481"/>
      <c r="T34" s="481"/>
      <c r="U34" s="481"/>
      <c r="V34" s="481"/>
      <c r="W34" s="481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0"/>
    </row>
    <row r="35" spans="1:77" s="478" customFormat="1" ht="24" hidden="1" customHeight="1">
      <c r="A35" s="523" t="s">
        <v>63</v>
      </c>
      <c r="B35" s="543" t="s">
        <v>162</v>
      </c>
      <c r="C35" s="538" t="s">
        <v>149</v>
      </c>
      <c r="D35" s="567">
        <v>521211</v>
      </c>
      <c r="E35" s="565"/>
      <c r="F35" s="565"/>
      <c r="G35" s="565">
        <v>250000</v>
      </c>
      <c r="H35" s="562">
        <v>1</v>
      </c>
      <c r="I35" s="562" t="s">
        <v>60</v>
      </c>
      <c r="J35" s="560"/>
      <c r="K35" s="581"/>
      <c r="L35" s="562"/>
      <c r="M35" s="562"/>
      <c r="N35" s="562"/>
      <c r="O35" s="562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0"/>
    </row>
    <row r="36" spans="1:77" s="478" customFormat="1" ht="24" hidden="1" customHeight="1">
      <c r="A36" s="524" t="s">
        <v>35</v>
      </c>
      <c r="B36" s="545" t="s">
        <v>36</v>
      </c>
      <c r="C36" s="540" t="s">
        <v>163</v>
      </c>
      <c r="D36" s="568"/>
      <c r="E36" s="565"/>
      <c r="F36" s="565"/>
      <c r="G36" s="565">
        <v>200000</v>
      </c>
      <c r="H36" s="562">
        <v>1</v>
      </c>
      <c r="I36" s="562" t="s">
        <v>60</v>
      </c>
      <c r="J36" s="560"/>
      <c r="K36" s="581"/>
      <c r="L36" s="562"/>
      <c r="M36" s="562"/>
      <c r="N36" s="562"/>
      <c r="O36" s="562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0"/>
    </row>
    <row r="37" spans="1:77" s="478" customFormat="1" ht="24" hidden="1" customHeight="1">
      <c r="A37" s="525" t="s">
        <v>13</v>
      </c>
      <c r="B37" s="538"/>
      <c r="C37" s="540" t="s">
        <v>164</v>
      </c>
      <c r="D37" s="568"/>
      <c r="E37" s="565"/>
      <c r="F37" s="565"/>
      <c r="G37" s="565">
        <v>150000</v>
      </c>
      <c r="H37" s="562">
        <v>1</v>
      </c>
      <c r="I37" s="562" t="s">
        <v>60</v>
      </c>
      <c r="J37" s="560"/>
      <c r="K37" s="581"/>
      <c r="L37" s="562"/>
      <c r="M37" s="562"/>
      <c r="N37" s="562"/>
      <c r="O37" s="562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0"/>
    </row>
    <row r="38" spans="1:77" s="478" customFormat="1" ht="24" hidden="1" customHeight="1">
      <c r="A38" s="525" t="s">
        <v>13</v>
      </c>
      <c r="B38" s="538"/>
      <c r="C38" s="538" t="s">
        <v>152</v>
      </c>
      <c r="D38" s="568"/>
      <c r="E38" s="565"/>
      <c r="F38" s="565"/>
      <c r="G38" s="565">
        <v>250000</v>
      </c>
      <c r="H38" s="562">
        <v>1</v>
      </c>
      <c r="I38" s="562" t="s">
        <v>60</v>
      </c>
      <c r="J38" s="560"/>
      <c r="K38" s="581"/>
      <c r="L38" s="562"/>
      <c r="M38" s="562"/>
      <c r="N38" s="562"/>
      <c r="O38" s="562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0"/>
    </row>
    <row r="39" spans="1:77" s="478" customFormat="1" ht="24" hidden="1" customHeight="1">
      <c r="A39" s="524"/>
      <c r="B39" s="541" t="s">
        <v>103</v>
      </c>
      <c r="C39" s="540" t="s">
        <v>165</v>
      </c>
      <c r="D39" s="568">
        <v>521219</v>
      </c>
      <c r="E39" s="565"/>
      <c r="F39" s="565"/>
      <c r="G39" s="565">
        <v>9750000</v>
      </c>
      <c r="H39" s="562">
        <v>15</v>
      </c>
      <c r="I39" s="562" t="s">
        <v>105</v>
      </c>
      <c r="J39" s="560"/>
      <c r="K39" s="581"/>
      <c r="L39" s="562"/>
      <c r="M39" s="562"/>
      <c r="N39" s="562"/>
      <c r="O39" s="562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0"/>
    </row>
    <row r="40" spans="1:77" s="478" customFormat="1" ht="24" hidden="1" customHeight="1">
      <c r="A40" s="525"/>
      <c r="B40" s="538"/>
      <c r="C40" s="540" t="s">
        <v>166</v>
      </c>
      <c r="D40" s="568"/>
      <c r="E40" s="565"/>
      <c r="F40" s="565"/>
      <c r="G40" s="565"/>
      <c r="H40" s="562"/>
      <c r="I40" s="562"/>
      <c r="J40" s="560"/>
      <c r="K40" s="581"/>
      <c r="L40" s="562"/>
      <c r="M40" s="562"/>
      <c r="N40" s="562"/>
      <c r="O40" s="562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0"/>
    </row>
    <row r="41" spans="1:77" s="354" customFormat="1" ht="24" hidden="1" customHeight="1">
      <c r="A41" s="526"/>
      <c r="B41" s="538"/>
      <c r="C41" s="538"/>
      <c r="D41" s="587"/>
      <c r="E41" s="569"/>
      <c r="F41" s="569"/>
      <c r="G41" s="569"/>
      <c r="H41" s="563"/>
      <c r="I41" s="563"/>
      <c r="J41" s="553"/>
      <c r="K41" s="788"/>
      <c r="L41" s="563"/>
      <c r="M41" s="563"/>
      <c r="N41" s="563"/>
      <c r="O41" s="563"/>
      <c r="P41" s="343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58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43"/>
      <c r="BT41" s="343"/>
      <c r="BU41" s="343"/>
      <c r="BV41" s="343"/>
      <c r="BW41" s="343"/>
      <c r="BX41" s="343"/>
      <c r="BY41" s="343"/>
    </row>
    <row r="42" spans="1:77" s="478" customFormat="1" ht="24" hidden="1" customHeight="1">
      <c r="A42" s="523"/>
      <c r="B42" s="543" t="s">
        <v>173</v>
      </c>
      <c r="C42" s="570"/>
      <c r="D42" s="567"/>
      <c r="E42" s="565"/>
      <c r="F42" s="565"/>
      <c r="G42" s="565"/>
      <c r="H42" s="562"/>
      <c r="I42" s="562"/>
      <c r="J42" s="560"/>
      <c r="K42" s="581"/>
      <c r="L42" s="562"/>
      <c r="M42" s="562"/>
      <c r="N42" s="562"/>
      <c r="O42" s="562"/>
      <c r="Q42" s="481"/>
      <c r="R42" s="481"/>
      <c r="S42" s="481"/>
      <c r="T42" s="481"/>
      <c r="U42" s="481"/>
      <c r="V42" s="481"/>
      <c r="W42" s="481"/>
      <c r="X42" s="481"/>
      <c r="Y42" s="481"/>
      <c r="Z42" s="481"/>
      <c r="AA42" s="481"/>
      <c r="AB42" s="481"/>
      <c r="AC42" s="481"/>
      <c r="AD42" s="481"/>
      <c r="AE42" s="481"/>
      <c r="AF42" s="481"/>
      <c r="AG42" s="481"/>
      <c r="AH42" s="481"/>
      <c r="AI42" s="481"/>
      <c r="AJ42" s="481"/>
      <c r="AK42" s="481"/>
      <c r="AL42" s="481"/>
      <c r="AM42" s="481"/>
      <c r="AN42" s="481"/>
      <c r="AO42" s="481"/>
      <c r="AP42" s="481"/>
      <c r="AQ42" s="481"/>
      <c r="AR42" s="481"/>
      <c r="AS42" s="481"/>
      <c r="AT42" s="481"/>
      <c r="AU42" s="481"/>
      <c r="AV42" s="481"/>
      <c r="AW42" s="481"/>
      <c r="AX42" s="481"/>
      <c r="AY42" s="480"/>
    </row>
    <row r="43" spans="1:77" s="478" customFormat="1" ht="24" hidden="1" customHeight="1">
      <c r="A43" s="524"/>
      <c r="B43" s="545" t="s">
        <v>36</v>
      </c>
      <c r="C43" s="538" t="s">
        <v>149</v>
      </c>
      <c r="D43" s="568"/>
      <c r="E43" s="565"/>
      <c r="F43" s="565"/>
      <c r="G43" s="565"/>
      <c r="H43" s="562"/>
      <c r="I43" s="562"/>
      <c r="J43" s="560"/>
      <c r="K43" s="581"/>
      <c r="L43" s="562"/>
      <c r="M43" s="562"/>
      <c r="N43" s="562"/>
      <c r="O43" s="562"/>
      <c r="Q43" s="481"/>
      <c r="R43" s="481"/>
      <c r="S43" s="481"/>
      <c r="T43" s="481"/>
      <c r="U43" s="481"/>
      <c r="V43" s="481"/>
      <c r="W43" s="481"/>
      <c r="X43" s="481"/>
      <c r="Y43" s="481"/>
      <c r="Z43" s="481"/>
      <c r="AA43" s="481"/>
      <c r="AB43" s="481"/>
      <c r="AC43" s="481"/>
      <c r="AD43" s="481"/>
      <c r="AE43" s="481"/>
      <c r="AF43" s="481"/>
      <c r="AG43" s="481"/>
      <c r="AH43" s="481"/>
      <c r="AI43" s="481"/>
      <c r="AJ43" s="481"/>
      <c r="AK43" s="481"/>
      <c r="AL43" s="481"/>
      <c r="AM43" s="481"/>
      <c r="AN43" s="481"/>
      <c r="AO43" s="481"/>
      <c r="AP43" s="481"/>
      <c r="AQ43" s="481"/>
      <c r="AR43" s="481"/>
      <c r="AS43" s="481"/>
      <c r="AT43" s="481"/>
      <c r="AU43" s="481"/>
      <c r="AV43" s="481"/>
      <c r="AW43" s="481"/>
      <c r="AX43" s="481"/>
      <c r="AY43" s="480"/>
    </row>
    <row r="44" spans="1:77" s="478" customFormat="1" ht="24" hidden="1" customHeight="1">
      <c r="A44" s="525"/>
      <c r="B44" s="538"/>
      <c r="C44" s="540" t="s">
        <v>163</v>
      </c>
      <c r="D44" s="568"/>
      <c r="E44" s="565"/>
      <c r="F44" s="565"/>
      <c r="G44" s="565"/>
      <c r="H44" s="562"/>
      <c r="I44" s="562"/>
      <c r="J44" s="560"/>
      <c r="K44" s="581"/>
      <c r="L44" s="562"/>
      <c r="M44" s="562"/>
      <c r="N44" s="562"/>
      <c r="O44" s="562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0"/>
    </row>
    <row r="45" spans="1:77" s="478" customFormat="1" ht="24" hidden="1" customHeight="1">
      <c r="A45" s="525"/>
      <c r="B45" s="538"/>
      <c r="C45" s="540" t="s">
        <v>164</v>
      </c>
      <c r="D45" s="568"/>
      <c r="E45" s="565"/>
      <c r="F45" s="565"/>
      <c r="G45" s="565"/>
      <c r="H45" s="562"/>
      <c r="I45" s="562"/>
      <c r="J45" s="560"/>
      <c r="K45" s="581"/>
      <c r="L45" s="562"/>
      <c r="M45" s="562"/>
      <c r="N45" s="562"/>
      <c r="O45" s="562"/>
      <c r="Q45" s="481"/>
      <c r="R45" s="481"/>
      <c r="S45" s="481"/>
      <c r="T45" s="481"/>
      <c r="U45" s="481"/>
      <c r="V45" s="481"/>
      <c r="W45" s="481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0"/>
    </row>
    <row r="46" spans="1:77" s="478" customFormat="1" ht="24" hidden="1" customHeight="1">
      <c r="A46" s="525"/>
      <c r="B46" s="538"/>
      <c r="C46" s="538" t="s">
        <v>152</v>
      </c>
      <c r="D46" s="568"/>
      <c r="E46" s="565"/>
      <c r="F46" s="565"/>
      <c r="G46" s="565"/>
      <c r="H46" s="562"/>
      <c r="I46" s="562"/>
      <c r="J46" s="560"/>
      <c r="K46" s="581"/>
      <c r="L46" s="562"/>
      <c r="M46" s="562"/>
      <c r="N46" s="562"/>
      <c r="O46" s="562"/>
      <c r="Q46" s="481"/>
      <c r="R46" s="481"/>
      <c r="S46" s="481"/>
      <c r="T46" s="481"/>
      <c r="U46" s="481"/>
      <c r="V46" s="481"/>
      <c r="W46" s="481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0"/>
    </row>
    <row r="47" spans="1:77" s="478" customFormat="1" ht="24" hidden="1" customHeight="1">
      <c r="A47" s="525"/>
      <c r="B47" s="538"/>
      <c r="C47" s="538"/>
      <c r="D47" s="568"/>
      <c r="E47" s="565"/>
      <c r="F47" s="565"/>
      <c r="G47" s="565"/>
      <c r="H47" s="562"/>
      <c r="I47" s="562"/>
      <c r="J47" s="560"/>
      <c r="K47" s="581"/>
      <c r="L47" s="562"/>
      <c r="M47" s="562"/>
      <c r="N47" s="562"/>
      <c r="O47" s="562"/>
      <c r="Q47" s="481"/>
      <c r="R47" s="481"/>
      <c r="S47" s="481"/>
      <c r="T47" s="481"/>
      <c r="U47" s="481"/>
      <c r="V47" s="481"/>
      <c r="W47" s="481"/>
      <c r="X47" s="481"/>
      <c r="Y47" s="481"/>
      <c r="Z47" s="481"/>
      <c r="AA47" s="481"/>
      <c r="AB47" s="481"/>
      <c r="AC47" s="481"/>
      <c r="AD47" s="481"/>
      <c r="AE47" s="481"/>
      <c r="AF47" s="481"/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0"/>
    </row>
    <row r="48" spans="1:77" s="478" customFormat="1" ht="24" hidden="1" customHeight="1">
      <c r="A48" s="524"/>
      <c r="B48" s="545" t="s">
        <v>103</v>
      </c>
      <c r="C48" s="540" t="s">
        <v>174</v>
      </c>
      <c r="D48" s="568"/>
      <c r="E48" s="565"/>
      <c r="F48" s="565"/>
      <c r="G48" s="565"/>
      <c r="H48" s="562"/>
      <c r="I48" s="562"/>
      <c r="J48" s="560"/>
      <c r="K48" s="581"/>
      <c r="L48" s="562"/>
      <c r="M48" s="562"/>
      <c r="N48" s="562"/>
      <c r="O48" s="562"/>
      <c r="Q48" s="481"/>
      <c r="R48" s="481"/>
      <c r="S48" s="481"/>
      <c r="T48" s="481"/>
      <c r="U48" s="481"/>
      <c r="V48" s="481"/>
      <c r="W48" s="481"/>
      <c r="X48" s="481"/>
      <c r="Y48" s="481"/>
      <c r="Z48" s="481"/>
      <c r="AA48" s="481"/>
      <c r="AB48" s="481"/>
      <c r="AC48" s="481"/>
      <c r="AD48" s="481"/>
      <c r="AE48" s="481"/>
      <c r="AF48" s="481"/>
      <c r="AG48" s="481"/>
      <c r="AH48" s="481"/>
      <c r="AI48" s="481"/>
      <c r="AJ48" s="481"/>
      <c r="AK48" s="481"/>
      <c r="AL48" s="481"/>
      <c r="AM48" s="481"/>
      <c r="AN48" s="481"/>
      <c r="AO48" s="481"/>
      <c r="AP48" s="481"/>
      <c r="AQ48" s="481"/>
      <c r="AR48" s="481"/>
      <c r="AS48" s="481"/>
      <c r="AT48" s="481"/>
      <c r="AU48" s="481"/>
      <c r="AV48" s="481"/>
      <c r="AW48" s="481"/>
      <c r="AX48" s="481"/>
      <c r="AY48" s="480"/>
    </row>
    <row r="49" spans="1:72" s="478" customFormat="1" ht="24" hidden="1" customHeight="1">
      <c r="A49" s="525"/>
      <c r="B49" s="546"/>
      <c r="C49" s="540" t="s">
        <v>175</v>
      </c>
      <c r="D49" s="568"/>
      <c r="E49" s="565"/>
      <c r="F49" s="565"/>
      <c r="G49" s="565"/>
      <c r="H49" s="562"/>
      <c r="I49" s="562"/>
      <c r="J49" s="560"/>
      <c r="K49" s="581"/>
      <c r="L49" s="562"/>
      <c r="M49" s="562"/>
      <c r="N49" s="562"/>
      <c r="O49" s="562"/>
      <c r="Q49" s="481"/>
      <c r="R49" s="481"/>
      <c r="S49" s="481"/>
      <c r="T49" s="481"/>
      <c r="U49" s="481"/>
      <c r="V49" s="481"/>
      <c r="W49" s="481"/>
      <c r="X49" s="481"/>
      <c r="Y49" s="481"/>
      <c r="Z49" s="481"/>
      <c r="AA49" s="481"/>
      <c r="AB49" s="481"/>
      <c r="AC49" s="481"/>
      <c r="AD49" s="481"/>
      <c r="AE49" s="481"/>
      <c r="AF49" s="481"/>
      <c r="AG49" s="481"/>
      <c r="AH49" s="481"/>
      <c r="AI49" s="481"/>
      <c r="AJ49" s="481"/>
      <c r="AK49" s="481"/>
      <c r="AL49" s="481"/>
      <c r="AM49" s="481"/>
      <c r="AN49" s="481"/>
      <c r="AO49" s="481"/>
      <c r="AP49" s="481"/>
      <c r="AQ49" s="481"/>
      <c r="AR49" s="481"/>
      <c r="AS49" s="481"/>
      <c r="AT49" s="481"/>
      <c r="AU49" s="481"/>
      <c r="AV49" s="481"/>
      <c r="AW49" s="481"/>
      <c r="AX49" s="481"/>
      <c r="AY49" s="480"/>
    </row>
    <row r="50" spans="1:72" s="478" customFormat="1" ht="24" hidden="1" customHeight="1">
      <c r="A50" s="525"/>
      <c r="B50" s="546"/>
      <c r="C50" s="540" t="s">
        <v>176</v>
      </c>
      <c r="D50" s="568"/>
      <c r="E50" s="565"/>
      <c r="F50" s="565"/>
      <c r="G50" s="565"/>
      <c r="H50" s="562"/>
      <c r="I50" s="562"/>
      <c r="J50" s="560"/>
      <c r="K50" s="581"/>
      <c r="L50" s="562"/>
      <c r="M50" s="562"/>
      <c r="N50" s="562"/>
      <c r="O50" s="562"/>
      <c r="Q50" s="481"/>
      <c r="R50" s="481"/>
      <c r="S50" s="481"/>
      <c r="T50" s="481"/>
      <c r="U50" s="481"/>
      <c r="V50" s="481"/>
      <c r="W50" s="481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0"/>
    </row>
    <row r="51" spans="1:72" s="478" customFormat="1" ht="24" hidden="1" customHeight="1">
      <c r="A51" s="525" t="s">
        <v>13</v>
      </c>
      <c r="B51" s="546"/>
      <c r="C51" s="538"/>
      <c r="D51" s="568"/>
      <c r="E51" s="565"/>
      <c r="F51" s="565"/>
      <c r="G51" s="565"/>
      <c r="H51" s="562"/>
      <c r="I51" s="562"/>
      <c r="J51" s="560"/>
      <c r="K51" s="581"/>
      <c r="L51" s="562"/>
      <c r="M51" s="562"/>
      <c r="N51" s="562"/>
      <c r="O51" s="562"/>
      <c r="Q51" s="481"/>
      <c r="R51" s="481"/>
      <c r="S51" s="481"/>
      <c r="T51" s="481"/>
      <c r="U51" s="481"/>
      <c r="V51" s="481"/>
      <c r="W51" s="481"/>
      <c r="X51" s="481"/>
      <c r="Y51" s="481"/>
      <c r="Z51" s="481"/>
      <c r="AA51" s="481"/>
      <c r="AB51" s="481"/>
      <c r="AC51" s="481"/>
      <c r="AD51" s="481"/>
      <c r="AE51" s="481"/>
      <c r="AF51" s="481"/>
      <c r="AG51" s="481"/>
      <c r="AH51" s="481"/>
      <c r="AI51" s="481"/>
      <c r="AJ51" s="481"/>
      <c r="AK51" s="481"/>
      <c r="AL51" s="481"/>
      <c r="AM51" s="481"/>
      <c r="AN51" s="481"/>
      <c r="AO51" s="481"/>
      <c r="AP51" s="481"/>
      <c r="AQ51" s="481"/>
      <c r="AR51" s="481"/>
      <c r="AS51" s="481"/>
      <c r="AT51" s="481"/>
      <c r="AU51" s="481"/>
      <c r="AV51" s="481"/>
      <c r="AW51" s="481"/>
      <c r="AX51" s="481"/>
      <c r="AY51" s="480"/>
    </row>
    <row r="52" spans="1:72" s="478" customFormat="1" ht="24" hidden="1" customHeight="1">
      <c r="A52" s="508"/>
      <c r="B52" s="547"/>
      <c r="C52" s="546"/>
      <c r="D52" s="568"/>
      <c r="E52" s="565"/>
      <c r="F52" s="565"/>
      <c r="G52" s="565"/>
      <c r="H52" s="562"/>
      <c r="I52" s="562"/>
      <c r="J52" s="560"/>
      <c r="K52" s="581"/>
      <c r="L52" s="562"/>
      <c r="M52" s="562"/>
      <c r="N52" s="562"/>
      <c r="O52" s="562"/>
      <c r="Q52" s="481"/>
      <c r="R52" s="481"/>
      <c r="S52" s="481"/>
      <c r="T52" s="481"/>
      <c r="U52" s="481"/>
      <c r="V52" s="481"/>
      <c r="W52" s="481"/>
      <c r="X52" s="481"/>
      <c r="Y52" s="481"/>
      <c r="Z52" s="481"/>
      <c r="AA52" s="481"/>
      <c r="AB52" s="481"/>
      <c r="AC52" s="481"/>
      <c r="AD52" s="481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0"/>
    </row>
    <row r="53" spans="1:72" s="343" customFormat="1" ht="24" hidden="1" customHeight="1">
      <c r="A53" s="509"/>
      <c r="B53" s="547"/>
      <c r="C53" s="546"/>
      <c r="D53" s="587"/>
      <c r="E53" s="569"/>
      <c r="F53" s="569"/>
      <c r="G53" s="569"/>
      <c r="H53" s="563"/>
      <c r="I53" s="563"/>
      <c r="J53" s="553"/>
      <c r="K53" s="788"/>
      <c r="L53" s="563"/>
      <c r="M53" s="563"/>
      <c r="N53" s="563"/>
      <c r="O53" s="563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58"/>
    </row>
    <row r="54" spans="1:72" s="478" customFormat="1" ht="24" hidden="1" customHeight="1">
      <c r="A54" s="508"/>
      <c r="B54" s="541" t="s">
        <v>36</v>
      </c>
      <c r="C54" s="540" t="s">
        <v>157</v>
      </c>
      <c r="D54" s="568">
        <v>521211</v>
      </c>
      <c r="E54" s="565"/>
      <c r="F54" s="565"/>
      <c r="G54" s="565">
        <v>10000000</v>
      </c>
      <c r="H54" s="562">
        <v>1</v>
      </c>
      <c r="I54" s="562" t="s">
        <v>60</v>
      </c>
      <c r="J54" s="560"/>
      <c r="K54" s="581" t="s">
        <v>27</v>
      </c>
      <c r="L54" s="562"/>
      <c r="M54" s="562"/>
      <c r="N54" s="562"/>
      <c r="O54" s="562"/>
      <c r="Q54" s="480"/>
      <c r="R54" s="479"/>
      <c r="S54" s="481"/>
      <c r="T54" s="481"/>
      <c r="U54" s="481"/>
      <c r="V54" s="481"/>
      <c r="W54" s="481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0"/>
    </row>
    <row r="55" spans="1:72" s="478" customFormat="1" ht="24" hidden="1" customHeight="1">
      <c r="A55" s="508"/>
      <c r="B55" s="542"/>
      <c r="C55" s="540" t="s">
        <v>163</v>
      </c>
      <c r="D55" s="568">
        <v>521211</v>
      </c>
      <c r="E55" s="565"/>
      <c r="F55" s="565"/>
      <c r="G55" s="565">
        <v>750000</v>
      </c>
      <c r="H55" s="562">
        <v>1</v>
      </c>
      <c r="I55" s="562" t="s">
        <v>60</v>
      </c>
      <c r="J55" s="560"/>
      <c r="K55" s="581" t="s">
        <v>27</v>
      </c>
      <c r="L55" s="562"/>
      <c r="M55" s="562"/>
      <c r="N55" s="562"/>
      <c r="O55" s="562"/>
      <c r="Q55" s="480"/>
      <c r="R55" s="479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0"/>
    </row>
    <row r="56" spans="1:72" s="478" customFormat="1" ht="24" hidden="1" customHeight="1">
      <c r="A56" s="508"/>
      <c r="B56" s="542"/>
      <c r="C56" s="540" t="s">
        <v>247</v>
      </c>
      <c r="D56" s="568">
        <v>521211</v>
      </c>
      <c r="E56" s="565"/>
      <c r="F56" s="565"/>
      <c r="G56" s="565">
        <v>1000000</v>
      </c>
      <c r="H56" s="562">
        <v>1</v>
      </c>
      <c r="I56" s="562" t="s">
        <v>60</v>
      </c>
      <c r="J56" s="560"/>
      <c r="K56" s="581" t="s">
        <v>27</v>
      </c>
      <c r="L56" s="562"/>
      <c r="M56" s="562"/>
      <c r="N56" s="562"/>
      <c r="O56" s="562"/>
      <c r="Q56" s="480"/>
      <c r="R56" s="479"/>
      <c r="S56" s="481"/>
      <c r="T56" s="481"/>
      <c r="U56" s="481"/>
      <c r="V56" s="481"/>
      <c r="W56" s="481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1"/>
      <c r="BS56" s="481"/>
      <c r="BT56" s="480"/>
    </row>
    <row r="57" spans="1:72" s="478" customFormat="1" ht="24" hidden="1" customHeight="1">
      <c r="A57" s="508"/>
      <c r="B57" s="542"/>
      <c r="C57" s="540" t="s">
        <v>151</v>
      </c>
      <c r="D57" s="568">
        <v>521211</v>
      </c>
      <c r="E57" s="565"/>
      <c r="F57" s="565"/>
      <c r="G57" s="565">
        <v>1500000</v>
      </c>
      <c r="H57" s="562">
        <v>1</v>
      </c>
      <c r="I57" s="562" t="s">
        <v>60</v>
      </c>
      <c r="J57" s="560"/>
      <c r="K57" s="581" t="s">
        <v>27</v>
      </c>
      <c r="L57" s="562"/>
      <c r="M57" s="562"/>
      <c r="N57" s="562"/>
      <c r="O57" s="562"/>
      <c r="Q57" s="480"/>
      <c r="R57" s="479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0"/>
    </row>
    <row r="58" spans="1:72" s="351" customFormat="1" ht="24" hidden="1" customHeight="1">
      <c r="A58" s="509"/>
      <c r="B58" s="543" t="s">
        <v>279</v>
      </c>
      <c r="C58" s="546"/>
      <c r="D58" s="587"/>
      <c r="E58" s="554"/>
      <c r="F58" s="554"/>
      <c r="G58" s="554"/>
      <c r="H58" s="571"/>
      <c r="I58" s="571"/>
      <c r="J58" s="572"/>
      <c r="K58" s="582"/>
      <c r="L58" s="571"/>
      <c r="M58" s="571"/>
      <c r="N58" s="571"/>
      <c r="O58" s="571"/>
      <c r="Q58" s="357"/>
      <c r="R58" s="356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59"/>
      <c r="BF58" s="359"/>
      <c r="BG58" s="359"/>
      <c r="BH58" s="359"/>
      <c r="BI58" s="359"/>
      <c r="BJ58" s="359"/>
      <c r="BK58" s="359"/>
      <c r="BL58" s="359"/>
      <c r="BM58" s="359"/>
      <c r="BN58" s="359"/>
      <c r="BO58" s="359"/>
      <c r="BP58" s="359"/>
      <c r="BQ58" s="359"/>
      <c r="BR58" s="359"/>
      <c r="BS58" s="359"/>
      <c r="BT58" s="357"/>
    </row>
    <row r="59" spans="1:72" s="351" customFormat="1" ht="24" hidden="1" customHeight="1">
      <c r="A59" s="509"/>
      <c r="B59" s="541" t="s">
        <v>36</v>
      </c>
      <c r="C59" s="540" t="s">
        <v>280</v>
      </c>
      <c r="D59" s="587">
        <v>521211</v>
      </c>
      <c r="E59" s="554"/>
      <c r="F59" s="554"/>
      <c r="G59" s="554">
        <v>24600000</v>
      </c>
      <c r="H59" s="571">
        <v>1</v>
      </c>
      <c r="I59" s="571" t="s">
        <v>60</v>
      </c>
      <c r="J59" s="572"/>
      <c r="K59" s="582" t="s">
        <v>27</v>
      </c>
      <c r="L59" s="574">
        <v>41459</v>
      </c>
      <c r="M59" s="574">
        <v>41490</v>
      </c>
      <c r="N59" s="574">
        <v>41504</v>
      </c>
      <c r="O59" s="574">
        <v>41535</v>
      </c>
      <c r="Q59" s="357"/>
      <c r="R59" s="356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9"/>
      <c r="AH59" s="359"/>
      <c r="AI59" s="359"/>
      <c r="AJ59" s="359"/>
      <c r="AK59" s="359"/>
      <c r="AL59" s="359"/>
      <c r="AM59" s="359"/>
      <c r="AN59" s="359"/>
      <c r="AO59" s="359"/>
      <c r="AP59" s="359"/>
      <c r="AQ59" s="359"/>
      <c r="AR59" s="359"/>
      <c r="AS59" s="359"/>
      <c r="AT59" s="359"/>
      <c r="AU59" s="359"/>
      <c r="AV59" s="359"/>
      <c r="AW59" s="359"/>
      <c r="AX59" s="359"/>
      <c r="AY59" s="359"/>
      <c r="AZ59" s="359"/>
      <c r="BA59" s="359"/>
      <c r="BB59" s="359"/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7"/>
    </row>
    <row r="60" spans="1:72" s="351" customFormat="1" ht="24" hidden="1" customHeight="1">
      <c r="A60" s="509"/>
      <c r="B60" s="542"/>
      <c r="C60" s="546"/>
      <c r="D60" s="587"/>
      <c r="E60" s="554"/>
      <c r="F60" s="554"/>
      <c r="G60" s="554"/>
      <c r="H60" s="571"/>
      <c r="I60" s="571"/>
      <c r="J60" s="572"/>
      <c r="K60" s="582"/>
      <c r="L60" s="571"/>
      <c r="M60" s="571"/>
      <c r="N60" s="571"/>
      <c r="O60" s="571"/>
      <c r="Q60" s="357"/>
      <c r="R60" s="356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9"/>
      <c r="AN60" s="359"/>
      <c r="AO60" s="359"/>
      <c r="AP60" s="359"/>
      <c r="AQ60" s="359"/>
      <c r="AR60" s="359"/>
      <c r="AS60" s="359"/>
      <c r="AT60" s="359"/>
      <c r="AU60" s="359"/>
      <c r="AV60" s="359"/>
      <c r="AW60" s="359"/>
      <c r="AX60" s="359"/>
      <c r="AY60" s="359"/>
      <c r="AZ60" s="359"/>
      <c r="BA60" s="35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7"/>
    </row>
    <row r="61" spans="1:72" s="351" customFormat="1" ht="24" customHeight="1">
      <c r="A61" s="990"/>
      <c r="B61" s="987" t="s">
        <v>75</v>
      </c>
      <c r="C61" s="546" t="s">
        <v>1013</v>
      </c>
      <c r="D61" s="587">
        <v>537112</v>
      </c>
      <c r="E61" s="554"/>
      <c r="F61" s="554"/>
      <c r="G61" s="554">
        <f>H61*J61</f>
        <v>35000000</v>
      </c>
      <c r="H61" s="571">
        <v>1</v>
      </c>
      <c r="I61" s="571" t="s">
        <v>394</v>
      </c>
      <c r="J61" s="710">
        <v>35000000</v>
      </c>
      <c r="K61" s="582" t="s">
        <v>76</v>
      </c>
      <c r="L61" s="574">
        <v>41409</v>
      </c>
      <c r="M61" s="574">
        <v>41425</v>
      </c>
      <c r="N61" s="574">
        <v>41506</v>
      </c>
      <c r="O61" s="574">
        <v>41578</v>
      </c>
      <c r="Q61" s="357"/>
      <c r="R61" s="356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5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7"/>
    </row>
    <row r="62" spans="1:72" s="351" customFormat="1" ht="24" customHeight="1">
      <c r="A62" s="991"/>
      <c r="B62" s="988"/>
      <c r="C62" s="546" t="s">
        <v>986</v>
      </c>
      <c r="D62" s="587">
        <v>537112</v>
      </c>
      <c r="E62" s="554"/>
      <c r="F62" s="554"/>
      <c r="G62" s="554">
        <f>H62*J62</f>
        <v>187500000</v>
      </c>
      <c r="H62" s="571">
        <v>25</v>
      </c>
      <c r="I62" s="571" t="s">
        <v>394</v>
      </c>
      <c r="J62" s="710">
        <v>7500000</v>
      </c>
      <c r="K62" s="582" t="s">
        <v>76</v>
      </c>
      <c r="L62" s="571"/>
      <c r="M62" s="571"/>
      <c r="N62" s="571"/>
      <c r="O62" s="571"/>
      <c r="Q62" s="357"/>
      <c r="R62" s="356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  <c r="AC62" s="359"/>
      <c r="AD62" s="359"/>
      <c r="AE62" s="359"/>
      <c r="AF62" s="359"/>
      <c r="AG62" s="359"/>
      <c r="AH62" s="359"/>
      <c r="AI62" s="359"/>
      <c r="AJ62" s="359"/>
      <c r="AK62" s="359"/>
      <c r="AL62" s="359"/>
      <c r="AM62" s="359"/>
      <c r="AN62" s="359"/>
      <c r="AO62" s="359"/>
      <c r="AP62" s="359"/>
      <c r="AQ62" s="359"/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9"/>
      <c r="BD62" s="359"/>
      <c r="BE62" s="359"/>
      <c r="BF62" s="359"/>
      <c r="BG62" s="359"/>
      <c r="BH62" s="359"/>
      <c r="BI62" s="359"/>
      <c r="BJ62" s="359"/>
      <c r="BK62" s="359"/>
      <c r="BL62" s="359"/>
      <c r="BM62" s="359"/>
      <c r="BN62" s="359"/>
      <c r="BO62" s="359"/>
      <c r="BP62" s="359"/>
      <c r="BQ62" s="359"/>
      <c r="BR62" s="359"/>
      <c r="BS62" s="359"/>
      <c r="BT62" s="357"/>
    </row>
    <row r="63" spans="1:72" s="351" customFormat="1" ht="24" customHeight="1">
      <c r="A63" s="990"/>
      <c r="B63" s="987" t="s">
        <v>75</v>
      </c>
      <c r="C63" s="345" t="s">
        <v>1042</v>
      </c>
      <c r="D63" s="587">
        <v>537112</v>
      </c>
      <c r="E63" s="554"/>
      <c r="F63" s="554"/>
      <c r="G63" s="554">
        <f t="shared" ref="G63:G69" si="0">H63*J63</f>
        <v>50600000</v>
      </c>
      <c r="H63" s="345">
        <v>1</v>
      </c>
      <c r="I63" s="571" t="s">
        <v>394</v>
      </c>
      <c r="J63" s="859">
        <v>50600000</v>
      </c>
      <c r="K63" s="582" t="s">
        <v>76</v>
      </c>
      <c r="L63" s="574">
        <v>41409</v>
      </c>
      <c r="M63" s="574">
        <v>41425</v>
      </c>
      <c r="N63" s="574">
        <v>41506</v>
      </c>
      <c r="O63" s="574">
        <v>41578</v>
      </c>
      <c r="Q63" s="357"/>
      <c r="R63" s="356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59"/>
      <c r="BF63" s="359"/>
      <c r="BG63" s="359"/>
      <c r="BH63" s="359"/>
      <c r="BI63" s="359"/>
      <c r="BJ63" s="359"/>
      <c r="BK63" s="359"/>
      <c r="BL63" s="359"/>
      <c r="BM63" s="359"/>
      <c r="BN63" s="359"/>
      <c r="BO63" s="359"/>
      <c r="BP63" s="359"/>
      <c r="BQ63" s="359"/>
      <c r="BR63" s="359"/>
      <c r="BS63" s="359"/>
      <c r="BT63" s="357"/>
    </row>
    <row r="64" spans="1:72" s="351" customFormat="1" ht="24" customHeight="1">
      <c r="A64" s="992"/>
      <c r="B64" s="989"/>
      <c r="C64" s="345" t="s">
        <v>1043</v>
      </c>
      <c r="D64" s="587">
        <v>537112</v>
      </c>
      <c r="E64" s="554"/>
      <c r="F64" s="554"/>
      <c r="G64" s="554">
        <f t="shared" si="0"/>
        <v>30000000</v>
      </c>
      <c r="H64" s="345">
        <v>2</v>
      </c>
      <c r="I64" s="571" t="s">
        <v>394</v>
      </c>
      <c r="J64" s="859">
        <v>15000000</v>
      </c>
      <c r="K64" s="582" t="s">
        <v>76</v>
      </c>
      <c r="L64" s="571"/>
      <c r="M64" s="571"/>
      <c r="N64" s="571"/>
      <c r="O64" s="571"/>
      <c r="Q64" s="357"/>
      <c r="R64" s="356"/>
      <c r="S64" s="359"/>
      <c r="T64" s="359"/>
      <c r="U64" s="359"/>
      <c r="V64" s="359"/>
      <c r="W64" s="359"/>
      <c r="X64" s="359"/>
      <c r="Y64" s="359"/>
      <c r="Z64" s="359"/>
      <c r="AA64" s="359"/>
      <c r="AB64" s="359"/>
      <c r="AC64" s="359"/>
      <c r="AD64" s="359"/>
      <c r="AE64" s="359"/>
      <c r="AF64" s="359"/>
      <c r="AG64" s="359"/>
      <c r="AH64" s="359"/>
      <c r="AI64" s="359"/>
      <c r="AJ64" s="359"/>
      <c r="AK64" s="359"/>
      <c r="AL64" s="359"/>
      <c r="AM64" s="359"/>
      <c r="AN64" s="359"/>
      <c r="AO64" s="359"/>
      <c r="AP64" s="359"/>
      <c r="AQ64" s="359"/>
      <c r="AR64" s="359"/>
      <c r="AS64" s="359"/>
      <c r="AT64" s="359"/>
      <c r="AU64" s="359"/>
      <c r="AV64" s="359"/>
      <c r="AW64" s="359"/>
      <c r="AX64" s="359"/>
      <c r="AY64" s="359"/>
      <c r="AZ64" s="359"/>
      <c r="BA64" s="359"/>
      <c r="BB64" s="359"/>
      <c r="BC64" s="359"/>
      <c r="BD64" s="359"/>
      <c r="BE64" s="359"/>
      <c r="BF64" s="359"/>
      <c r="BG64" s="359"/>
      <c r="BH64" s="359"/>
      <c r="BI64" s="359"/>
      <c r="BJ64" s="359"/>
      <c r="BK64" s="359"/>
      <c r="BL64" s="359"/>
      <c r="BM64" s="359"/>
      <c r="BN64" s="359"/>
      <c r="BO64" s="359"/>
      <c r="BP64" s="359"/>
      <c r="BQ64" s="359"/>
      <c r="BR64" s="359"/>
      <c r="BS64" s="359"/>
      <c r="BT64" s="357"/>
    </row>
    <row r="65" spans="1:72" s="351" customFormat="1" ht="24" customHeight="1">
      <c r="A65" s="992"/>
      <c r="B65" s="989"/>
      <c r="C65" s="345" t="s">
        <v>1044</v>
      </c>
      <c r="D65" s="587">
        <v>537112</v>
      </c>
      <c r="E65" s="554"/>
      <c r="F65" s="554"/>
      <c r="G65" s="554">
        <f t="shared" si="0"/>
        <v>30000000</v>
      </c>
      <c r="H65" s="345">
        <v>2</v>
      </c>
      <c r="I65" s="571" t="s">
        <v>394</v>
      </c>
      <c r="J65" s="859">
        <v>15000000</v>
      </c>
      <c r="K65" s="582" t="s">
        <v>76</v>
      </c>
      <c r="L65" s="571"/>
      <c r="M65" s="571"/>
      <c r="N65" s="571"/>
      <c r="O65" s="571"/>
      <c r="Q65" s="357"/>
      <c r="R65" s="356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59"/>
      <c r="BO65" s="359"/>
      <c r="BP65" s="359"/>
      <c r="BQ65" s="359"/>
      <c r="BR65" s="359"/>
      <c r="BS65" s="359"/>
      <c r="BT65" s="357"/>
    </row>
    <row r="66" spans="1:72" s="351" customFormat="1" ht="24" customHeight="1">
      <c r="A66" s="992"/>
      <c r="B66" s="989"/>
      <c r="C66" s="345" t="s">
        <v>1045</v>
      </c>
      <c r="D66" s="587">
        <v>537112</v>
      </c>
      <c r="E66" s="554"/>
      <c r="F66" s="554"/>
      <c r="G66" s="554">
        <f t="shared" si="0"/>
        <v>29000000</v>
      </c>
      <c r="H66" s="345">
        <v>1</v>
      </c>
      <c r="I66" s="345" t="s">
        <v>29</v>
      </c>
      <c r="J66" s="859">
        <v>29000000</v>
      </c>
      <c r="K66" s="582" t="s">
        <v>76</v>
      </c>
      <c r="L66" s="571"/>
      <c r="M66" s="571"/>
      <c r="N66" s="571"/>
      <c r="O66" s="571"/>
      <c r="Q66" s="357"/>
      <c r="R66" s="356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7"/>
    </row>
    <row r="67" spans="1:72" s="351" customFormat="1" ht="24" customHeight="1">
      <c r="A67" s="991"/>
      <c r="B67" s="988"/>
      <c r="C67" s="345" t="s">
        <v>1046</v>
      </c>
      <c r="D67" s="587">
        <v>537112</v>
      </c>
      <c r="E67" s="554"/>
      <c r="F67" s="554"/>
      <c r="G67" s="554">
        <f t="shared" si="0"/>
        <v>3500000</v>
      </c>
      <c r="H67" s="345">
        <v>10</v>
      </c>
      <c r="I67" s="571" t="s">
        <v>394</v>
      </c>
      <c r="J67" s="859">
        <v>350000</v>
      </c>
      <c r="K67" s="582" t="s">
        <v>76</v>
      </c>
      <c r="L67" s="571"/>
      <c r="M67" s="571"/>
      <c r="N67" s="571"/>
      <c r="O67" s="571"/>
      <c r="Q67" s="357"/>
      <c r="R67" s="356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59"/>
      <c r="AK67" s="359"/>
      <c r="AL67" s="359"/>
      <c r="AM67" s="359"/>
      <c r="AN67" s="359"/>
      <c r="AO67" s="359"/>
      <c r="AP67" s="359"/>
      <c r="AQ67" s="359"/>
      <c r="AR67" s="359"/>
      <c r="AS67" s="359"/>
      <c r="AT67" s="359"/>
      <c r="AU67" s="359"/>
      <c r="AV67" s="359"/>
      <c r="AW67" s="359"/>
      <c r="AX67" s="359"/>
      <c r="AY67" s="359"/>
      <c r="AZ67" s="359"/>
      <c r="BA67" s="359"/>
      <c r="BB67" s="359"/>
      <c r="BC67" s="359"/>
      <c r="BD67" s="359"/>
      <c r="BE67" s="359"/>
      <c r="BF67" s="359"/>
      <c r="BG67" s="359"/>
      <c r="BH67" s="359"/>
      <c r="BI67" s="359"/>
      <c r="BJ67" s="359"/>
      <c r="BK67" s="359"/>
      <c r="BL67" s="359"/>
      <c r="BM67" s="359"/>
      <c r="BN67" s="359"/>
      <c r="BO67" s="359"/>
      <c r="BP67" s="359"/>
      <c r="BQ67" s="359"/>
      <c r="BR67" s="359"/>
      <c r="BS67" s="359"/>
      <c r="BT67" s="357"/>
    </row>
    <row r="68" spans="1:72" s="696" customFormat="1" ht="29.1" customHeight="1">
      <c r="A68" s="688"/>
      <c r="B68" s="983" t="s">
        <v>476</v>
      </c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703"/>
      <c r="R68" s="704"/>
      <c r="S68" s="686"/>
      <c r="T68" s="686"/>
      <c r="U68" s="686"/>
      <c r="V68" s="686"/>
      <c r="W68" s="686"/>
      <c r="X68" s="686"/>
      <c r="Y68" s="686"/>
      <c r="Z68" s="686"/>
      <c r="AA68" s="686"/>
      <c r="AB68" s="686"/>
      <c r="AC68" s="686"/>
      <c r="AD68" s="686"/>
      <c r="AE68" s="686"/>
      <c r="AF68" s="686"/>
      <c r="AG68" s="686"/>
      <c r="AH68" s="686"/>
      <c r="AI68" s="686"/>
      <c r="AJ68" s="686"/>
      <c r="AK68" s="686"/>
      <c r="AL68" s="686"/>
      <c r="AM68" s="686"/>
      <c r="AN68" s="686"/>
      <c r="AO68" s="686"/>
      <c r="AP68" s="686"/>
      <c r="AQ68" s="686"/>
      <c r="AR68" s="686"/>
      <c r="AS68" s="686"/>
      <c r="AT68" s="686"/>
      <c r="AU68" s="686"/>
      <c r="AV68" s="686"/>
      <c r="AW68" s="686"/>
      <c r="AX68" s="686"/>
      <c r="AY68" s="686"/>
      <c r="AZ68" s="686"/>
      <c r="BA68" s="686"/>
      <c r="BB68" s="686"/>
      <c r="BC68" s="703"/>
    </row>
    <row r="69" spans="1:72" s="351" customFormat="1" ht="24" customHeight="1">
      <c r="A69" s="857"/>
      <c r="B69" s="858" t="s">
        <v>75</v>
      </c>
      <c r="C69" s="345" t="s">
        <v>1047</v>
      </c>
      <c r="D69" s="587">
        <v>537112</v>
      </c>
      <c r="E69" s="554"/>
      <c r="F69" s="554"/>
      <c r="G69" s="554">
        <f t="shared" si="0"/>
        <v>20000000</v>
      </c>
      <c r="H69" s="345">
        <v>1</v>
      </c>
      <c r="I69" s="571" t="s">
        <v>394</v>
      </c>
      <c r="J69" s="859">
        <v>20000000</v>
      </c>
      <c r="K69" s="582" t="s">
        <v>76</v>
      </c>
      <c r="L69" s="574">
        <v>41337</v>
      </c>
      <c r="M69" s="574">
        <v>41369</v>
      </c>
      <c r="N69" s="574">
        <v>41374</v>
      </c>
      <c r="O69" s="574">
        <v>41402</v>
      </c>
      <c r="Q69" s="357"/>
      <c r="R69" s="356"/>
      <c r="S69" s="359"/>
      <c r="T69" s="359"/>
      <c r="U69" s="359"/>
      <c r="V69" s="359"/>
      <c r="W69" s="359"/>
      <c r="X69" s="359"/>
      <c r="Y69" s="359"/>
      <c r="Z69" s="359"/>
      <c r="AA69" s="359"/>
      <c r="AB69" s="359"/>
      <c r="AC69" s="359"/>
      <c r="AD69" s="359"/>
      <c r="AE69" s="359"/>
      <c r="AF69" s="359"/>
      <c r="AG69" s="359"/>
      <c r="AH69" s="359"/>
      <c r="AI69" s="359"/>
      <c r="AJ69" s="359"/>
      <c r="AK69" s="359"/>
      <c r="AL69" s="359"/>
      <c r="AM69" s="359"/>
      <c r="AN69" s="359"/>
      <c r="AO69" s="359"/>
      <c r="AP69" s="359"/>
      <c r="AQ69" s="359"/>
      <c r="AR69" s="359"/>
      <c r="AS69" s="359"/>
      <c r="AT69" s="359"/>
      <c r="AU69" s="359"/>
      <c r="AV69" s="359"/>
      <c r="AW69" s="359"/>
      <c r="AX69" s="359"/>
      <c r="AY69" s="359"/>
      <c r="AZ69" s="359"/>
      <c r="BA69" s="359"/>
      <c r="BB69" s="359"/>
      <c r="BC69" s="359"/>
      <c r="BD69" s="359"/>
      <c r="BE69" s="359"/>
      <c r="BF69" s="359"/>
      <c r="BG69" s="359"/>
      <c r="BH69" s="359"/>
      <c r="BI69" s="359"/>
      <c r="BJ69" s="359"/>
      <c r="BK69" s="359"/>
      <c r="BL69" s="359"/>
      <c r="BM69" s="359"/>
      <c r="BN69" s="359"/>
      <c r="BO69" s="359"/>
      <c r="BP69" s="359"/>
      <c r="BQ69" s="359"/>
      <c r="BR69" s="359"/>
      <c r="BS69" s="359"/>
      <c r="BT69" s="357"/>
    </row>
    <row r="70" spans="1:72" s="696" customFormat="1" ht="29.1" customHeight="1">
      <c r="A70" s="688"/>
      <c r="B70" s="983" t="s">
        <v>433</v>
      </c>
      <c r="C70" s="983"/>
      <c r="D70" s="983"/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703"/>
      <c r="R70" s="704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6"/>
      <c r="AK70" s="686"/>
      <c r="AL70" s="686"/>
      <c r="AM70" s="686"/>
      <c r="AN70" s="686"/>
      <c r="AO70" s="686"/>
      <c r="AP70" s="686"/>
      <c r="AQ70" s="686"/>
      <c r="AR70" s="686"/>
      <c r="AS70" s="686"/>
      <c r="AT70" s="686"/>
      <c r="AU70" s="686"/>
      <c r="AV70" s="686"/>
      <c r="AW70" s="686"/>
      <c r="AX70" s="686"/>
      <c r="AY70" s="686"/>
      <c r="AZ70" s="686"/>
      <c r="BA70" s="686"/>
      <c r="BB70" s="686"/>
      <c r="BC70" s="703"/>
    </row>
    <row r="71" spans="1:72" s="351" customFormat="1" ht="29.1" customHeight="1">
      <c r="A71" s="509"/>
      <c r="B71" s="541" t="s">
        <v>75</v>
      </c>
      <c r="C71" s="540" t="s">
        <v>393</v>
      </c>
      <c r="D71" s="587">
        <v>532111</v>
      </c>
      <c r="E71" s="554"/>
      <c r="F71" s="554"/>
      <c r="G71" s="554">
        <f>H71*J71</f>
        <v>128000000</v>
      </c>
      <c r="H71" s="571">
        <v>16</v>
      </c>
      <c r="I71" s="571" t="s">
        <v>394</v>
      </c>
      <c r="J71" s="710">
        <v>8000000</v>
      </c>
      <c r="K71" s="582" t="s">
        <v>27</v>
      </c>
      <c r="L71" s="574">
        <v>41409</v>
      </c>
      <c r="M71" s="574">
        <v>41425</v>
      </c>
      <c r="N71" s="574">
        <v>41506</v>
      </c>
      <c r="O71" s="574">
        <v>41578</v>
      </c>
      <c r="Q71" s="357"/>
      <c r="R71" s="356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59"/>
      <c r="AS71" s="359"/>
      <c r="AT71" s="359"/>
      <c r="AU71" s="359"/>
      <c r="AV71" s="359"/>
      <c r="AW71" s="359"/>
      <c r="AX71" s="359"/>
      <c r="AY71" s="359"/>
      <c r="AZ71" s="359"/>
      <c r="BA71" s="359"/>
      <c r="BB71" s="359"/>
      <c r="BC71" s="357"/>
    </row>
    <row r="72" spans="1:72" s="696" customFormat="1" ht="22.5" customHeight="1">
      <c r="A72" s="688"/>
      <c r="B72" s="983" t="s">
        <v>447</v>
      </c>
      <c r="C72" s="983"/>
      <c r="D72" s="983"/>
      <c r="E72" s="983"/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703"/>
      <c r="R72" s="704"/>
      <c r="S72" s="686"/>
      <c r="T72" s="686"/>
      <c r="U72" s="686"/>
      <c r="V72" s="686"/>
      <c r="W72" s="686"/>
      <c r="X72" s="686"/>
      <c r="Y72" s="686"/>
      <c r="Z72" s="686"/>
      <c r="AA72" s="686"/>
      <c r="AB72" s="686"/>
      <c r="AC72" s="686"/>
      <c r="AD72" s="686"/>
      <c r="AE72" s="686"/>
      <c r="AF72" s="686"/>
      <c r="AG72" s="686"/>
      <c r="AH72" s="686"/>
      <c r="AI72" s="686"/>
      <c r="AJ72" s="686"/>
      <c r="AK72" s="686"/>
      <c r="AL72" s="686"/>
      <c r="AM72" s="686"/>
      <c r="AN72" s="686"/>
      <c r="AO72" s="686"/>
      <c r="AP72" s="686"/>
      <c r="AQ72" s="686"/>
      <c r="AR72" s="686"/>
      <c r="AS72" s="686"/>
      <c r="AT72" s="686"/>
      <c r="AU72" s="686"/>
      <c r="AV72" s="686"/>
      <c r="AW72" s="686"/>
      <c r="AX72" s="686"/>
      <c r="AY72" s="686"/>
      <c r="AZ72" s="686"/>
      <c r="BA72" s="686"/>
      <c r="BB72" s="686"/>
      <c r="BC72" s="703"/>
    </row>
    <row r="73" spans="1:72" s="351" customFormat="1" ht="29.1" customHeight="1">
      <c r="A73" s="990"/>
      <c r="B73" s="987" t="s">
        <v>75</v>
      </c>
      <c r="C73" s="540" t="s">
        <v>410</v>
      </c>
      <c r="D73" s="587">
        <v>532111</v>
      </c>
      <c r="E73" s="554"/>
      <c r="F73" s="554"/>
      <c r="G73" s="554">
        <f>H73*J73</f>
        <v>706000</v>
      </c>
      <c r="H73" s="571">
        <v>1</v>
      </c>
      <c r="I73" s="571" t="s">
        <v>394</v>
      </c>
      <c r="J73" s="708">
        <v>706000</v>
      </c>
      <c r="K73" s="582" t="s">
        <v>27</v>
      </c>
      <c r="L73" s="574">
        <v>41409</v>
      </c>
      <c r="M73" s="574">
        <v>41425</v>
      </c>
      <c r="N73" s="574">
        <v>41506</v>
      </c>
      <c r="O73" s="574">
        <v>41578</v>
      </c>
      <c r="Q73" s="357"/>
      <c r="R73" s="356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7"/>
    </row>
    <row r="74" spans="1:72" s="351" customFormat="1" ht="29.1" customHeight="1">
      <c r="A74" s="992"/>
      <c r="B74" s="989"/>
      <c r="C74" s="540" t="s">
        <v>448</v>
      </c>
      <c r="D74" s="587">
        <v>532111</v>
      </c>
      <c r="E74" s="554"/>
      <c r="F74" s="554"/>
      <c r="G74" s="554">
        <f t="shared" ref="G74:G77" si="1">H74*J74</f>
        <v>1462000</v>
      </c>
      <c r="H74" s="571">
        <v>1</v>
      </c>
      <c r="I74" s="571" t="s">
        <v>394</v>
      </c>
      <c r="J74" s="708">
        <v>1462000</v>
      </c>
      <c r="K74" s="582" t="s">
        <v>27</v>
      </c>
      <c r="L74" s="574"/>
      <c r="M74" s="574"/>
      <c r="N74" s="574"/>
      <c r="O74" s="574"/>
      <c r="Q74" s="357"/>
      <c r="R74" s="356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7"/>
    </row>
    <row r="75" spans="1:72" s="351" customFormat="1" ht="29.1" customHeight="1">
      <c r="A75" s="992"/>
      <c r="B75" s="989"/>
      <c r="C75" s="540" t="s">
        <v>393</v>
      </c>
      <c r="D75" s="587">
        <v>532111</v>
      </c>
      <c r="E75" s="554"/>
      <c r="F75" s="554"/>
      <c r="G75" s="554">
        <f t="shared" si="1"/>
        <v>9358000</v>
      </c>
      <c r="H75" s="571">
        <v>2</v>
      </c>
      <c r="I75" s="571" t="s">
        <v>394</v>
      </c>
      <c r="J75" s="708">
        <v>4679000</v>
      </c>
      <c r="K75" s="582" t="s">
        <v>27</v>
      </c>
      <c r="L75" s="574"/>
      <c r="M75" s="574"/>
      <c r="N75" s="574"/>
      <c r="O75" s="574"/>
      <c r="Q75" s="357"/>
      <c r="R75" s="356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59"/>
      <c r="AS75" s="359"/>
      <c r="AT75" s="359"/>
      <c r="AU75" s="359"/>
      <c r="AV75" s="359"/>
      <c r="AW75" s="359"/>
      <c r="AX75" s="359"/>
      <c r="AY75" s="359"/>
      <c r="AZ75" s="359"/>
      <c r="BA75" s="359"/>
      <c r="BB75" s="359"/>
      <c r="BC75" s="357"/>
    </row>
    <row r="76" spans="1:72" s="351" customFormat="1" ht="29.1" customHeight="1">
      <c r="A76" s="992"/>
      <c r="B76" s="989"/>
      <c r="C76" s="540" t="s">
        <v>449</v>
      </c>
      <c r="D76" s="587">
        <v>532111</v>
      </c>
      <c r="E76" s="554"/>
      <c r="F76" s="554"/>
      <c r="G76" s="554">
        <f t="shared" si="1"/>
        <v>4236000</v>
      </c>
      <c r="H76" s="571">
        <v>1</v>
      </c>
      <c r="I76" s="571" t="s">
        <v>394</v>
      </c>
      <c r="J76" s="708">
        <v>4236000</v>
      </c>
      <c r="K76" s="582" t="s">
        <v>27</v>
      </c>
      <c r="L76" s="574"/>
      <c r="M76" s="574"/>
      <c r="N76" s="574"/>
      <c r="O76" s="574"/>
      <c r="Q76" s="357"/>
      <c r="R76" s="356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7"/>
    </row>
    <row r="77" spans="1:72" s="351" customFormat="1" ht="29.1" customHeight="1">
      <c r="A77" s="991"/>
      <c r="B77" s="988"/>
      <c r="C77" s="540" t="s">
        <v>409</v>
      </c>
      <c r="D77" s="587">
        <v>532111</v>
      </c>
      <c r="E77" s="554"/>
      <c r="F77" s="554"/>
      <c r="G77" s="554">
        <f t="shared" si="1"/>
        <v>4260000</v>
      </c>
      <c r="H77" s="571">
        <v>2</v>
      </c>
      <c r="I77" s="571" t="s">
        <v>394</v>
      </c>
      <c r="J77" s="708">
        <v>2130000</v>
      </c>
      <c r="K77" s="582" t="s">
        <v>27</v>
      </c>
      <c r="L77" s="574"/>
      <c r="M77" s="574"/>
      <c r="N77" s="574"/>
      <c r="O77" s="574"/>
      <c r="Q77" s="357"/>
      <c r="R77" s="356"/>
      <c r="S77" s="359"/>
      <c r="T77" s="359"/>
      <c r="U77" s="359"/>
      <c r="V77" s="359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7"/>
    </row>
    <row r="78" spans="1:72" s="696" customFormat="1" ht="30.75" customHeight="1">
      <c r="A78" s="688"/>
      <c r="B78" s="983" t="s">
        <v>451</v>
      </c>
      <c r="C78" s="983"/>
      <c r="D78" s="983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703"/>
      <c r="R78" s="704"/>
      <c r="S78" s="686"/>
      <c r="T78" s="686"/>
      <c r="U78" s="686"/>
      <c r="V78" s="686"/>
      <c r="W78" s="686"/>
      <c r="X78" s="686"/>
      <c r="Y78" s="686"/>
      <c r="Z78" s="686"/>
      <c r="AA78" s="686"/>
      <c r="AB78" s="686"/>
      <c r="AC78" s="686"/>
      <c r="AD78" s="686"/>
      <c r="AE78" s="686"/>
      <c r="AF78" s="686"/>
      <c r="AG78" s="686"/>
      <c r="AH78" s="686"/>
      <c r="AI78" s="686"/>
      <c r="AJ78" s="686"/>
      <c r="AK78" s="686"/>
      <c r="AL78" s="686"/>
      <c r="AM78" s="686"/>
      <c r="AN78" s="686"/>
      <c r="AO78" s="686"/>
      <c r="AP78" s="686"/>
      <c r="AQ78" s="686"/>
      <c r="AR78" s="686"/>
      <c r="AS78" s="686"/>
      <c r="AT78" s="686"/>
      <c r="AU78" s="686"/>
      <c r="AV78" s="686"/>
      <c r="AW78" s="686"/>
      <c r="AX78" s="686"/>
      <c r="AY78" s="686"/>
      <c r="AZ78" s="686"/>
      <c r="BA78" s="686"/>
      <c r="BB78" s="686"/>
      <c r="BC78" s="703"/>
    </row>
    <row r="79" spans="1:72" s="351" customFormat="1" ht="29.1" customHeight="1">
      <c r="A79" s="509"/>
      <c r="B79" s="987" t="s">
        <v>75</v>
      </c>
      <c r="C79" s="540" t="s">
        <v>452</v>
      </c>
      <c r="D79" s="587">
        <v>532111</v>
      </c>
      <c r="E79" s="554"/>
      <c r="F79" s="554"/>
      <c r="G79" s="554">
        <f>H79*J79</f>
        <v>10500000</v>
      </c>
      <c r="H79" s="571">
        <v>1</v>
      </c>
      <c r="I79" s="571" t="s">
        <v>394</v>
      </c>
      <c r="J79" s="708">
        <v>10500000</v>
      </c>
      <c r="K79" s="582" t="s">
        <v>27</v>
      </c>
      <c r="L79" s="574">
        <v>41409</v>
      </c>
      <c r="M79" s="574">
        <v>41425</v>
      </c>
      <c r="N79" s="574">
        <v>41506</v>
      </c>
      <c r="O79" s="574">
        <v>41578</v>
      </c>
      <c r="Q79" s="357"/>
      <c r="R79" s="356"/>
      <c r="S79" s="359"/>
      <c r="T79" s="359"/>
      <c r="U79" s="359"/>
      <c r="V79" s="359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7"/>
    </row>
    <row r="80" spans="1:72" s="351" customFormat="1" ht="29.1" customHeight="1">
      <c r="A80" s="509"/>
      <c r="B80" s="989"/>
      <c r="C80" s="540" t="s">
        <v>409</v>
      </c>
      <c r="D80" s="587">
        <v>532111</v>
      </c>
      <c r="E80" s="554"/>
      <c r="F80" s="554"/>
      <c r="G80" s="554">
        <f t="shared" ref="G80:G83" si="2">H80*J80</f>
        <v>3500000</v>
      </c>
      <c r="H80" s="571">
        <v>2</v>
      </c>
      <c r="I80" s="571" t="s">
        <v>394</v>
      </c>
      <c r="J80" s="708">
        <v>1750000</v>
      </c>
      <c r="K80" s="582" t="s">
        <v>27</v>
      </c>
      <c r="L80" s="574"/>
      <c r="M80" s="574"/>
      <c r="N80" s="574"/>
      <c r="O80" s="574"/>
      <c r="Q80" s="357"/>
      <c r="R80" s="356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7"/>
    </row>
    <row r="81" spans="1:72" s="351" customFormat="1" ht="29.1" customHeight="1">
      <c r="A81" s="509"/>
      <c r="B81" s="989"/>
      <c r="C81" s="540" t="s">
        <v>453</v>
      </c>
      <c r="D81" s="587">
        <v>532111</v>
      </c>
      <c r="E81" s="554"/>
      <c r="F81" s="554"/>
      <c r="G81" s="554">
        <f t="shared" si="2"/>
        <v>3500000</v>
      </c>
      <c r="H81" s="571">
        <v>2</v>
      </c>
      <c r="I81" s="571" t="s">
        <v>394</v>
      </c>
      <c r="J81" s="708">
        <v>1750000</v>
      </c>
      <c r="K81" s="582" t="s">
        <v>27</v>
      </c>
      <c r="L81" s="574"/>
      <c r="M81" s="574"/>
      <c r="N81" s="574"/>
      <c r="O81" s="574"/>
      <c r="Q81" s="357"/>
      <c r="R81" s="356"/>
      <c r="S81" s="359"/>
      <c r="T81" s="359"/>
      <c r="U81" s="359"/>
      <c r="V81" s="359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59"/>
      <c r="AJ81" s="359"/>
      <c r="AK81" s="359"/>
      <c r="AL81" s="359"/>
      <c r="AM81" s="359"/>
      <c r="AN81" s="359"/>
      <c r="AO81" s="359"/>
      <c r="AP81" s="359"/>
      <c r="AQ81" s="359"/>
      <c r="AR81" s="359"/>
      <c r="AS81" s="359"/>
      <c r="AT81" s="359"/>
      <c r="AU81" s="359"/>
      <c r="AV81" s="359"/>
      <c r="AW81" s="359"/>
      <c r="AX81" s="359"/>
      <c r="AY81" s="359"/>
      <c r="AZ81" s="359"/>
      <c r="BA81" s="359"/>
      <c r="BB81" s="359"/>
      <c r="BC81" s="357"/>
    </row>
    <row r="82" spans="1:72" s="351" customFormat="1" ht="29.1" customHeight="1">
      <c r="A82" s="509"/>
      <c r="B82" s="989"/>
      <c r="C82" s="540" t="s">
        <v>454</v>
      </c>
      <c r="D82" s="587">
        <v>532111</v>
      </c>
      <c r="E82" s="554"/>
      <c r="F82" s="554"/>
      <c r="G82" s="554">
        <f t="shared" si="2"/>
        <v>2961000</v>
      </c>
      <c r="H82" s="571">
        <v>1</v>
      </c>
      <c r="I82" s="571" t="s">
        <v>394</v>
      </c>
      <c r="J82" s="708">
        <v>2961000</v>
      </c>
      <c r="K82" s="582" t="s">
        <v>27</v>
      </c>
      <c r="L82" s="574"/>
      <c r="M82" s="574"/>
      <c r="N82" s="574"/>
      <c r="O82" s="574"/>
      <c r="Q82" s="357"/>
      <c r="R82" s="356"/>
      <c r="S82" s="359"/>
      <c r="T82" s="359"/>
      <c r="U82" s="359"/>
      <c r="V82" s="359"/>
      <c r="W82" s="359"/>
      <c r="X82" s="359"/>
      <c r="Y82" s="359"/>
      <c r="Z82" s="359"/>
      <c r="AA82" s="359"/>
      <c r="AB82" s="359"/>
      <c r="AC82" s="359"/>
      <c r="AD82" s="359"/>
      <c r="AE82" s="359"/>
      <c r="AF82" s="359"/>
      <c r="AG82" s="359"/>
      <c r="AH82" s="359"/>
      <c r="AI82" s="359"/>
      <c r="AJ82" s="359"/>
      <c r="AK82" s="359"/>
      <c r="AL82" s="359"/>
      <c r="AM82" s="359"/>
      <c r="AN82" s="359"/>
      <c r="AO82" s="359"/>
      <c r="AP82" s="359"/>
      <c r="AQ82" s="359"/>
      <c r="AR82" s="359"/>
      <c r="AS82" s="359"/>
      <c r="AT82" s="359"/>
      <c r="AU82" s="359"/>
      <c r="AV82" s="359"/>
      <c r="AW82" s="359"/>
      <c r="AX82" s="359"/>
      <c r="AY82" s="359"/>
      <c r="AZ82" s="359"/>
      <c r="BA82" s="359"/>
      <c r="BB82" s="359"/>
      <c r="BC82" s="357"/>
    </row>
    <row r="83" spans="1:72" s="351" customFormat="1" ht="29.1" customHeight="1">
      <c r="A83" s="509"/>
      <c r="B83" s="988"/>
      <c r="C83" s="540" t="s">
        <v>455</v>
      </c>
      <c r="D83" s="587">
        <v>532111</v>
      </c>
      <c r="E83" s="554"/>
      <c r="F83" s="554"/>
      <c r="G83" s="554">
        <f t="shared" si="2"/>
        <v>6678000</v>
      </c>
      <c r="H83" s="571">
        <v>1</v>
      </c>
      <c r="I83" s="571" t="s">
        <v>394</v>
      </c>
      <c r="J83" s="708">
        <v>6678000</v>
      </c>
      <c r="K83" s="582" t="s">
        <v>27</v>
      </c>
      <c r="L83" s="574"/>
      <c r="M83" s="574"/>
      <c r="N83" s="574"/>
      <c r="O83" s="574"/>
      <c r="Q83" s="357"/>
      <c r="R83" s="356"/>
      <c r="S83" s="359"/>
      <c r="T83" s="359"/>
      <c r="U83" s="359"/>
      <c r="V83" s="359"/>
      <c r="W83" s="359"/>
      <c r="X83" s="359"/>
      <c r="Y83" s="359"/>
      <c r="Z83" s="359"/>
      <c r="AA83" s="359"/>
      <c r="AB83" s="359"/>
      <c r="AC83" s="359"/>
      <c r="AD83" s="359"/>
      <c r="AE83" s="359"/>
      <c r="AF83" s="359"/>
      <c r="AG83" s="359"/>
      <c r="AH83" s="359"/>
      <c r="AI83" s="359"/>
      <c r="AJ83" s="359"/>
      <c r="AK83" s="359"/>
      <c r="AL83" s="359"/>
      <c r="AM83" s="359"/>
      <c r="AN83" s="359"/>
      <c r="AO83" s="359"/>
      <c r="AP83" s="359"/>
      <c r="AQ83" s="359"/>
      <c r="AR83" s="359"/>
      <c r="AS83" s="359"/>
      <c r="AT83" s="359"/>
      <c r="AU83" s="359"/>
      <c r="AV83" s="359"/>
      <c r="AW83" s="359"/>
      <c r="AX83" s="359"/>
      <c r="AY83" s="359"/>
      <c r="AZ83" s="359"/>
      <c r="BA83" s="359"/>
      <c r="BB83" s="359"/>
      <c r="BC83" s="357"/>
    </row>
    <row r="84" spans="1:72" s="351" customFormat="1" ht="9.9499999999999993" hidden="1" customHeight="1">
      <c r="A84" s="509"/>
      <c r="B84" s="543" t="s">
        <v>284</v>
      </c>
      <c r="C84" s="546"/>
      <c r="D84" s="587"/>
      <c r="E84" s="554"/>
      <c r="F84" s="554"/>
      <c r="G84" s="554"/>
      <c r="H84" s="571"/>
      <c r="I84" s="571"/>
      <c r="J84" s="572"/>
      <c r="K84" s="582"/>
      <c r="L84" s="571"/>
      <c r="M84" s="571"/>
      <c r="N84" s="571"/>
      <c r="O84" s="571"/>
      <c r="Q84" s="357"/>
      <c r="R84" s="356"/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7"/>
    </row>
    <row r="85" spans="1:72" s="478" customFormat="1" ht="9.9499999999999993" hidden="1" customHeight="1">
      <c r="A85" s="508"/>
      <c r="B85" s="541" t="s">
        <v>36</v>
      </c>
      <c r="C85" s="540" t="s">
        <v>280</v>
      </c>
      <c r="D85" s="568">
        <v>521211</v>
      </c>
      <c r="E85" s="565"/>
      <c r="F85" s="565"/>
      <c r="G85" s="565">
        <v>6350000</v>
      </c>
      <c r="H85" s="562">
        <v>1</v>
      </c>
      <c r="I85" s="562" t="s">
        <v>60</v>
      </c>
      <c r="J85" s="560"/>
      <c r="K85" s="581" t="s">
        <v>27</v>
      </c>
      <c r="L85" s="562"/>
      <c r="M85" s="562"/>
      <c r="N85" s="562"/>
      <c r="O85" s="562"/>
      <c r="Q85" s="480"/>
      <c r="R85" s="479"/>
      <c r="S85" s="481"/>
      <c r="T85" s="481"/>
      <c r="U85" s="481"/>
      <c r="V85" s="481"/>
      <c r="W85" s="481"/>
      <c r="X85" s="481"/>
      <c r="Y85" s="481"/>
      <c r="Z85" s="481"/>
      <c r="AA85" s="481"/>
      <c r="AB85" s="481"/>
      <c r="AC85" s="481"/>
      <c r="AD85" s="481"/>
      <c r="AE85" s="481"/>
      <c r="AF85" s="481"/>
      <c r="AG85" s="481"/>
      <c r="AH85" s="481"/>
      <c r="AI85" s="481"/>
      <c r="AJ85" s="481"/>
      <c r="AK85" s="481"/>
      <c r="AL85" s="481"/>
      <c r="AM85" s="481"/>
      <c r="AN85" s="481"/>
      <c r="AO85" s="481"/>
      <c r="AP85" s="481"/>
      <c r="AQ85" s="481"/>
      <c r="AR85" s="481"/>
      <c r="AS85" s="481"/>
      <c r="AT85" s="481"/>
      <c r="AU85" s="481"/>
      <c r="AV85" s="481"/>
      <c r="AW85" s="481"/>
      <c r="AX85" s="481"/>
      <c r="AY85" s="481"/>
      <c r="AZ85" s="481"/>
      <c r="BA85" s="481"/>
      <c r="BB85" s="481"/>
      <c r="BC85" s="481"/>
      <c r="BD85" s="481"/>
      <c r="BE85" s="481"/>
      <c r="BF85" s="481"/>
      <c r="BG85" s="481"/>
      <c r="BH85" s="481"/>
      <c r="BI85" s="481"/>
      <c r="BJ85" s="481"/>
      <c r="BK85" s="481"/>
      <c r="BL85" s="481"/>
      <c r="BM85" s="481"/>
      <c r="BN85" s="481"/>
      <c r="BO85" s="481"/>
      <c r="BP85" s="481"/>
      <c r="BQ85" s="481"/>
      <c r="BR85" s="481"/>
      <c r="BS85" s="481"/>
      <c r="BT85" s="480"/>
    </row>
    <row r="86" spans="1:72" s="478" customFormat="1" ht="9.9499999999999993" hidden="1" customHeight="1">
      <c r="A86" s="508"/>
      <c r="B86" s="543" t="s">
        <v>288</v>
      </c>
      <c r="C86" s="546"/>
      <c r="D86" s="568"/>
      <c r="E86" s="565"/>
      <c r="F86" s="565"/>
      <c r="G86" s="565"/>
      <c r="H86" s="562"/>
      <c r="I86" s="562"/>
      <c r="J86" s="560"/>
      <c r="K86" s="581"/>
      <c r="L86" s="562"/>
      <c r="M86" s="562"/>
      <c r="N86" s="562"/>
      <c r="O86" s="562"/>
      <c r="Q86" s="480"/>
      <c r="R86" s="479"/>
      <c r="S86" s="481"/>
      <c r="T86" s="481"/>
      <c r="U86" s="481"/>
      <c r="V86" s="481"/>
      <c r="W86" s="481"/>
      <c r="X86" s="481"/>
      <c r="Y86" s="481"/>
      <c r="Z86" s="481"/>
      <c r="AA86" s="481"/>
      <c r="AB86" s="481"/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8"/>
      <c r="BD86" s="490"/>
      <c r="BE86" s="490"/>
      <c r="BF86" s="490"/>
      <c r="BG86" s="490"/>
      <c r="BH86" s="490"/>
      <c r="BI86" s="490"/>
      <c r="BJ86" s="490"/>
      <c r="BK86" s="490"/>
      <c r="BL86" s="490"/>
      <c r="BM86" s="490"/>
      <c r="BN86" s="490"/>
      <c r="BO86" s="490"/>
      <c r="BP86" s="490"/>
      <c r="BQ86" s="490"/>
      <c r="BR86" s="490"/>
      <c r="BS86" s="490"/>
    </row>
    <row r="87" spans="1:72" s="478" customFormat="1" ht="9.9499999999999993" hidden="1" customHeight="1">
      <c r="A87" s="508"/>
      <c r="B87" s="541" t="s">
        <v>36</v>
      </c>
      <c r="C87" s="540" t="s">
        <v>280</v>
      </c>
      <c r="D87" s="568">
        <v>521219</v>
      </c>
      <c r="E87" s="565"/>
      <c r="F87" s="565"/>
      <c r="G87" s="565">
        <v>6350000</v>
      </c>
      <c r="H87" s="562">
        <v>1</v>
      </c>
      <c r="I87" s="562" t="s">
        <v>60</v>
      </c>
      <c r="J87" s="560"/>
      <c r="K87" s="581" t="s">
        <v>27</v>
      </c>
      <c r="L87" s="562"/>
      <c r="M87" s="562"/>
      <c r="N87" s="562"/>
      <c r="O87" s="562"/>
      <c r="Q87" s="480"/>
      <c r="R87" s="479"/>
      <c r="S87" s="481"/>
      <c r="T87" s="481"/>
      <c r="U87" s="481"/>
      <c r="V87" s="481"/>
      <c r="W87" s="481"/>
      <c r="X87" s="481"/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  <c r="AM87" s="481"/>
      <c r="AN87" s="481"/>
      <c r="AO87" s="481"/>
      <c r="AP87" s="481"/>
      <c r="AQ87" s="481"/>
      <c r="AR87" s="481"/>
      <c r="AS87" s="481"/>
      <c r="AT87" s="481"/>
      <c r="AU87" s="481"/>
      <c r="AV87" s="481"/>
      <c r="AW87" s="481"/>
      <c r="AX87" s="481"/>
      <c r="AY87" s="481"/>
      <c r="AZ87" s="481"/>
      <c r="BA87" s="481"/>
      <c r="BB87" s="481"/>
      <c r="BC87" s="480"/>
    </row>
    <row r="88" spans="1:72" s="351" customFormat="1" ht="9.9499999999999993" hidden="1" customHeight="1">
      <c r="A88" s="509"/>
      <c r="B88" s="541" t="s">
        <v>103</v>
      </c>
      <c r="C88" s="540" t="s">
        <v>289</v>
      </c>
      <c r="D88" s="587">
        <v>521219</v>
      </c>
      <c r="E88" s="554"/>
      <c r="F88" s="554"/>
      <c r="G88" s="554">
        <v>15082000</v>
      </c>
      <c r="H88" s="571">
        <v>1</v>
      </c>
      <c r="I88" s="571" t="s">
        <v>60</v>
      </c>
      <c r="J88" s="572"/>
      <c r="K88" s="582" t="s">
        <v>27</v>
      </c>
      <c r="L88" s="574">
        <v>41319</v>
      </c>
      <c r="M88" s="574">
        <v>41325</v>
      </c>
      <c r="N88" s="574">
        <v>41368</v>
      </c>
      <c r="O88" s="574">
        <v>41029</v>
      </c>
      <c r="Q88" s="357"/>
      <c r="R88" s="356"/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7"/>
    </row>
    <row r="89" spans="1:72" s="351" customFormat="1" ht="9.9499999999999993" hidden="1" customHeight="1">
      <c r="A89" s="509"/>
      <c r="B89" s="543" t="s">
        <v>290</v>
      </c>
      <c r="C89" s="546"/>
      <c r="D89" s="587"/>
      <c r="E89" s="554"/>
      <c r="F89" s="554"/>
      <c r="G89" s="554"/>
      <c r="H89" s="571"/>
      <c r="I89" s="571"/>
      <c r="J89" s="572"/>
      <c r="K89" s="582"/>
      <c r="L89" s="571"/>
      <c r="M89" s="571"/>
      <c r="N89" s="571"/>
      <c r="O89" s="571"/>
      <c r="Q89" s="357"/>
      <c r="R89" s="356"/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7"/>
    </row>
    <row r="90" spans="1:72" s="478" customFormat="1" ht="9.9499999999999993" hidden="1" customHeight="1">
      <c r="A90" s="508"/>
      <c r="B90" s="541" t="s">
        <v>36</v>
      </c>
      <c r="C90" s="540" t="s">
        <v>280</v>
      </c>
      <c r="D90" s="568">
        <v>5212111</v>
      </c>
      <c r="E90" s="565"/>
      <c r="F90" s="565"/>
      <c r="G90" s="565">
        <v>6350000</v>
      </c>
      <c r="H90" s="562">
        <v>1</v>
      </c>
      <c r="I90" s="562" t="s">
        <v>60</v>
      </c>
      <c r="J90" s="560"/>
      <c r="K90" s="581" t="s">
        <v>27</v>
      </c>
      <c r="L90" s="562"/>
      <c r="M90" s="562"/>
      <c r="N90" s="562"/>
      <c r="O90" s="562"/>
      <c r="Q90" s="480"/>
      <c r="R90" s="479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1"/>
      <c r="AH90" s="481"/>
      <c r="AI90" s="481"/>
      <c r="AJ90" s="481"/>
      <c r="AK90" s="481"/>
      <c r="AL90" s="481"/>
      <c r="AM90" s="481"/>
      <c r="AN90" s="481"/>
      <c r="AO90" s="481"/>
      <c r="AP90" s="481"/>
      <c r="AQ90" s="481"/>
      <c r="AR90" s="481"/>
      <c r="AS90" s="481"/>
      <c r="AT90" s="481"/>
      <c r="AU90" s="481"/>
      <c r="AV90" s="481"/>
      <c r="AW90" s="481"/>
      <c r="AX90" s="481"/>
      <c r="AY90" s="481"/>
      <c r="AZ90" s="481"/>
      <c r="BA90" s="481"/>
      <c r="BB90" s="481"/>
      <c r="BC90" s="480"/>
    </row>
    <row r="91" spans="1:72" s="478" customFormat="1" ht="9.9499999999999993" hidden="1" customHeight="1">
      <c r="A91" s="508"/>
      <c r="B91" s="543" t="s">
        <v>292</v>
      </c>
      <c r="C91" s="546"/>
      <c r="D91" s="568"/>
      <c r="E91" s="565"/>
      <c r="F91" s="565"/>
      <c r="G91" s="565"/>
      <c r="H91" s="562"/>
      <c r="I91" s="562"/>
      <c r="J91" s="560"/>
      <c r="K91" s="581"/>
      <c r="L91" s="562"/>
      <c r="M91" s="562"/>
      <c r="N91" s="562"/>
      <c r="O91" s="562"/>
      <c r="Q91" s="480"/>
      <c r="R91" s="479"/>
      <c r="S91" s="481"/>
      <c r="T91" s="481"/>
      <c r="U91" s="481"/>
      <c r="V91" s="481"/>
      <c r="W91" s="481"/>
      <c r="X91" s="481"/>
      <c r="Y91" s="481"/>
      <c r="Z91" s="481"/>
      <c r="AA91" s="481"/>
      <c r="AB91" s="481"/>
      <c r="AC91" s="481"/>
      <c r="AD91" s="481"/>
      <c r="AE91" s="481"/>
      <c r="AF91" s="481"/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0"/>
    </row>
    <row r="92" spans="1:72" s="478" customFormat="1" ht="9.9499999999999993" hidden="1" customHeight="1">
      <c r="A92" s="508"/>
      <c r="B92" s="541" t="s">
        <v>36</v>
      </c>
      <c r="C92" s="540" t="s">
        <v>280</v>
      </c>
      <c r="D92" s="568">
        <v>521211</v>
      </c>
      <c r="E92" s="565"/>
      <c r="F92" s="565"/>
      <c r="G92" s="565">
        <v>6350000</v>
      </c>
      <c r="H92" s="562">
        <v>1</v>
      </c>
      <c r="I92" s="562" t="s">
        <v>60</v>
      </c>
      <c r="J92" s="560"/>
      <c r="K92" s="581" t="s">
        <v>27</v>
      </c>
      <c r="L92" s="562"/>
      <c r="M92" s="562"/>
      <c r="N92" s="562"/>
      <c r="O92" s="562"/>
      <c r="Q92" s="480"/>
      <c r="R92" s="479"/>
      <c r="S92" s="481"/>
      <c r="T92" s="481"/>
      <c r="U92" s="481"/>
      <c r="V92" s="481"/>
      <c r="W92" s="481"/>
      <c r="X92" s="481"/>
      <c r="Y92" s="481"/>
      <c r="Z92" s="481"/>
      <c r="AA92" s="481"/>
      <c r="AB92" s="481"/>
      <c r="AC92" s="481"/>
      <c r="AD92" s="481"/>
      <c r="AE92" s="481"/>
      <c r="AF92" s="481"/>
      <c r="AG92" s="481"/>
      <c r="AH92" s="481"/>
      <c r="AI92" s="481"/>
      <c r="AJ92" s="481"/>
      <c r="AK92" s="481"/>
      <c r="AL92" s="481"/>
      <c r="AM92" s="481"/>
      <c r="AN92" s="481"/>
      <c r="AO92" s="481"/>
      <c r="AP92" s="481"/>
      <c r="AQ92" s="481"/>
      <c r="AR92" s="481"/>
      <c r="AS92" s="481"/>
      <c r="AT92" s="481"/>
      <c r="AU92" s="481"/>
      <c r="AV92" s="481"/>
      <c r="AW92" s="481"/>
      <c r="AX92" s="481"/>
      <c r="AY92" s="481"/>
      <c r="AZ92" s="481"/>
      <c r="BA92" s="481"/>
      <c r="BB92" s="481"/>
      <c r="BC92" s="480"/>
    </row>
    <row r="93" spans="1:72" s="351" customFormat="1" ht="9.9499999999999993" hidden="1" customHeight="1">
      <c r="A93" s="509"/>
      <c r="B93" s="543" t="s">
        <v>307</v>
      </c>
      <c r="C93" s="546"/>
      <c r="D93" s="587"/>
      <c r="E93" s="554"/>
      <c r="F93" s="554"/>
      <c r="G93" s="554"/>
      <c r="H93" s="571"/>
      <c r="I93" s="571"/>
      <c r="J93" s="572"/>
      <c r="K93" s="582"/>
      <c r="L93" s="571"/>
      <c r="M93" s="571"/>
      <c r="N93" s="571"/>
      <c r="O93" s="571"/>
      <c r="Q93" s="357"/>
      <c r="R93" s="356"/>
      <c r="S93" s="359"/>
      <c r="T93" s="359"/>
      <c r="U93" s="359"/>
      <c r="V93" s="359"/>
      <c r="W93" s="359"/>
      <c r="X93" s="359"/>
      <c r="Y93" s="359"/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59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  <c r="AX93" s="359"/>
      <c r="AY93" s="359"/>
      <c r="AZ93" s="359"/>
      <c r="BA93" s="359"/>
      <c r="BB93" s="359"/>
      <c r="BC93" s="357"/>
    </row>
    <row r="94" spans="1:72" s="478" customFormat="1" ht="9.9499999999999993" hidden="1" customHeight="1">
      <c r="A94" s="508"/>
      <c r="B94" s="541" t="s">
        <v>36</v>
      </c>
      <c r="C94" s="540" t="s">
        <v>308</v>
      </c>
      <c r="D94" s="568">
        <v>521211</v>
      </c>
      <c r="E94" s="565"/>
      <c r="F94" s="565"/>
      <c r="G94" s="565">
        <v>6300000</v>
      </c>
      <c r="H94" s="562">
        <v>1</v>
      </c>
      <c r="I94" s="562" t="s">
        <v>60</v>
      </c>
      <c r="J94" s="560"/>
      <c r="K94" s="581" t="s">
        <v>27</v>
      </c>
      <c r="L94" s="562"/>
      <c r="M94" s="562"/>
      <c r="N94" s="562"/>
      <c r="O94" s="562"/>
      <c r="Q94" s="480"/>
      <c r="R94" s="479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1"/>
      <c r="AO94" s="481"/>
      <c r="AP94" s="481"/>
      <c r="AQ94" s="481"/>
      <c r="AR94" s="481"/>
      <c r="AS94" s="481"/>
      <c r="AT94" s="481"/>
      <c r="AU94" s="481"/>
      <c r="AV94" s="481"/>
      <c r="AW94" s="481"/>
      <c r="AX94" s="481"/>
      <c r="AY94" s="481"/>
      <c r="AZ94" s="481"/>
      <c r="BA94" s="481"/>
      <c r="BB94" s="481"/>
      <c r="BC94" s="480"/>
    </row>
    <row r="95" spans="1:72" s="478" customFormat="1" ht="9.9499999999999993" hidden="1" customHeight="1">
      <c r="A95" s="508"/>
      <c r="B95" s="543" t="s">
        <v>310</v>
      </c>
      <c r="C95" s="546"/>
      <c r="D95" s="568"/>
      <c r="E95" s="565"/>
      <c r="F95" s="565"/>
      <c r="G95" s="565"/>
      <c r="H95" s="562"/>
      <c r="I95" s="562"/>
      <c r="J95" s="560"/>
      <c r="K95" s="581"/>
      <c r="L95" s="562"/>
      <c r="M95" s="562"/>
      <c r="N95" s="562"/>
      <c r="O95" s="562"/>
      <c r="Q95" s="480"/>
      <c r="R95" s="479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1"/>
      <c r="AO95" s="481"/>
      <c r="AP95" s="481"/>
      <c r="AQ95" s="481"/>
      <c r="AR95" s="481"/>
      <c r="AS95" s="481"/>
      <c r="AT95" s="481"/>
      <c r="AU95" s="481"/>
      <c r="AV95" s="481"/>
      <c r="AW95" s="481"/>
      <c r="AX95" s="481"/>
      <c r="AY95" s="481"/>
      <c r="AZ95" s="481"/>
      <c r="BA95" s="481"/>
      <c r="BB95" s="481"/>
      <c r="BC95" s="480"/>
    </row>
    <row r="96" spans="1:72" s="478" customFormat="1" ht="9.9499999999999993" hidden="1" customHeight="1">
      <c r="A96" s="508"/>
      <c r="B96" s="541" t="s">
        <v>36</v>
      </c>
      <c r="C96" s="540" t="s">
        <v>308</v>
      </c>
      <c r="D96" s="568">
        <v>521211</v>
      </c>
      <c r="E96" s="565"/>
      <c r="F96" s="565"/>
      <c r="G96" s="565">
        <v>1920000</v>
      </c>
      <c r="H96" s="562">
        <v>1</v>
      </c>
      <c r="I96" s="562" t="s">
        <v>60</v>
      </c>
      <c r="J96" s="560"/>
      <c r="K96" s="581" t="s">
        <v>27</v>
      </c>
      <c r="L96" s="562"/>
      <c r="M96" s="562"/>
      <c r="N96" s="562"/>
      <c r="O96" s="562"/>
      <c r="Q96" s="480"/>
      <c r="R96" s="479"/>
      <c r="S96" s="481"/>
      <c r="T96" s="481"/>
      <c r="U96" s="481"/>
      <c r="V96" s="481"/>
      <c r="W96" s="481"/>
      <c r="X96" s="481"/>
      <c r="Y96" s="481"/>
      <c r="Z96" s="481"/>
      <c r="AA96" s="481"/>
      <c r="AB96" s="481"/>
      <c r="AC96" s="481"/>
      <c r="AD96" s="481"/>
      <c r="AE96" s="481"/>
      <c r="AF96" s="481"/>
      <c r="AG96" s="481"/>
      <c r="AH96" s="481"/>
      <c r="AI96" s="481"/>
      <c r="AJ96" s="481"/>
      <c r="AK96" s="481"/>
      <c r="AL96" s="481"/>
      <c r="AM96" s="481"/>
      <c r="AN96" s="481"/>
      <c r="AO96" s="481"/>
      <c r="AP96" s="481"/>
      <c r="AQ96" s="481"/>
      <c r="AR96" s="481"/>
      <c r="AS96" s="481"/>
      <c r="AT96" s="481"/>
      <c r="AU96" s="481"/>
      <c r="AV96" s="481"/>
      <c r="AW96" s="481"/>
      <c r="AX96" s="481"/>
      <c r="AY96" s="481"/>
      <c r="AZ96" s="481"/>
      <c r="BA96" s="481"/>
      <c r="BB96" s="481"/>
      <c r="BC96" s="480"/>
    </row>
    <row r="97" spans="1:55" s="478" customFormat="1" ht="9.9499999999999993" hidden="1" customHeight="1">
      <c r="A97" s="508"/>
      <c r="B97" s="543" t="s">
        <v>313</v>
      </c>
      <c r="C97" s="546"/>
      <c r="D97" s="568"/>
      <c r="E97" s="565"/>
      <c r="F97" s="565"/>
      <c r="G97" s="565"/>
      <c r="H97" s="562"/>
      <c r="I97" s="562"/>
      <c r="J97" s="560"/>
      <c r="K97" s="581"/>
      <c r="L97" s="562"/>
      <c r="M97" s="562"/>
      <c r="N97" s="562"/>
      <c r="O97" s="562"/>
      <c r="Q97" s="480"/>
      <c r="R97" s="479"/>
      <c r="S97" s="481"/>
      <c r="T97" s="481"/>
      <c r="U97" s="481"/>
      <c r="V97" s="481"/>
      <c r="W97" s="481"/>
      <c r="X97" s="481"/>
      <c r="Y97" s="481"/>
      <c r="Z97" s="481"/>
      <c r="AA97" s="481"/>
      <c r="AB97" s="481"/>
      <c r="AC97" s="481"/>
      <c r="AD97" s="481"/>
      <c r="AE97" s="481"/>
      <c r="AF97" s="481"/>
      <c r="AG97" s="481"/>
      <c r="AH97" s="481"/>
      <c r="AI97" s="481"/>
      <c r="AJ97" s="481"/>
      <c r="AK97" s="481"/>
      <c r="AL97" s="481"/>
      <c r="AM97" s="481"/>
      <c r="AN97" s="481"/>
      <c r="AO97" s="481"/>
      <c r="AP97" s="481"/>
      <c r="AQ97" s="481"/>
      <c r="AR97" s="481"/>
      <c r="AS97" s="481"/>
      <c r="AT97" s="481"/>
      <c r="AU97" s="481"/>
      <c r="AV97" s="481"/>
      <c r="AW97" s="481"/>
      <c r="AX97" s="481"/>
      <c r="AY97" s="481"/>
      <c r="AZ97" s="481"/>
      <c r="BA97" s="481"/>
      <c r="BB97" s="481"/>
      <c r="BC97" s="480"/>
    </row>
    <row r="98" spans="1:55" s="478" customFormat="1" ht="9.9499999999999993" hidden="1" customHeight="1">
      <c r="A98" s="508"/>
      <c r="B98" s="541" t="s">
        <v>36</v>
      </c>
      <c r="C98" s="540" t="s">
        <v>308</v>
      </c>
      <c r="D98" s="568">
        <v>5212111</v>
      </c>
      <c r="E98" s="565"/>
      <c r="F98" s="565"/>
      <c r="G98" s="565">
        <v>1720000</v>
      </c>
      <c r="H98" s="562">
        <v>2</v>
      </c>
      <c r="I98" s="562" t="s">
        <v>60</v>
      </c>
      <c r="J98" s="560"/>
      <c r="K98" s="581" t="s">
        <v>27</v>
      </c>
      <c r="L98" s="562"/>
      <c r="M98" s="562"/>
      <c r="N98" s="562"/>
      <c r="O98" s="562"/>
      <c r="Q98" s="480"/>
      <c r="R98" s="479"/>
      <c r="S98" s="481"/>
      <c r="T98" s="481"/>
      <c r="U98" s="481"/>
      <c r="V98" s="481"/>
      <c r="W98" s="481"/>
      <c r="X98" s="481"/>
      <c r="Y98" s="481"/>
      <c r="Z98" s="481"/>
      <c r="AA98" s="481"/>
      <c r="AB98" s="481"/>
      <c r="AC98" s="481"/>
      <c r="AD98" s="481"/>
      <c r="AE98" s="481"/>
      <c r="AF98" s="481"/>
      <c r="AG98" s="481"/>
      <c r="AH98" s="481"/>
      <c r="AI98" s="481"/>
      <c r="AJ98" s="481"/>
      <c r="AK98" s="481"/>
      <c r="AL98" s="481"/>
      <c r="AM98" s="481"/>
      <c r="AN98" s="481"/>
      <c r="AO98" s="481"/>
      <c r="AP98" s="481"/>
      <c r="AQ98" s="481"/>
      <c r="AR98" s="481"/>
      <c r="AS98" s="481"/>
      <c r="AT98" s="481"/>
      <c r="AU98" s="481"/>
      <c r="AV98" s="481"/>
      <c r="AW98" s="481"/>
      <c r="AX98" s="481"/>
      <c r="AY98" s="481"/>
      <c r="AZ98" s="481"/>
      <c r="BA98" s="481"/>
      <c r="BB98" s="481"/>
      <c r="BC98" s="480"/>
    </row>
    <row r="99" spans="1:55" s="478" customFormat="1" ht="9.9499999999999993" hidden="1" customHeight="1">
      <c r="A99" s="508"/>
      <c r="B99" s="548" t="s">
        <v>355</v>
      </c>
      <c r="C99" s="546"/>
      <c r="D99" s="568"/>
      <c r="E99" s="565"/>
      <c r="F99" s="565"/>
      <c r="G99" s="565"/>
      <c r="H99" s="562"/>
      <c r="I99" s="562"/>
      <c r="J99" s="560"/>
      <c r="K99" s="581"/>
      <c r="L99" s="574">
        <v>41316</v>
      </c>
      <c r="M99" s="574">
        <v>41333</v>
      </c>
      <c r="N99" s="574">
        <v>41337</v>
      </c>
      <c r="O99" s="574">
        <v>41608</v>
      </c>
      <c r="Q99" s="480"/>
      <c r="R99" s="479"/>
      <c r="S99" s="481"/>
      <c r="T99" s="481"/>
      <c r="U99" s="481"/>
      <c r="V99" s="481"/>
      <c r="W99" s="481"/>
      <c r="X99" s="481"/>
      <c r="Y99" s="481"/>
      <c r="Z99" s="481"/>
      <c r="AA99" s="481"/>
      <c r="AB99" s="481"/>
      <c r="AC99" s="481"/>
      <c r="AD99" s="481"/>
      <c r="AE99" s="481"/>
      <c r="AF99" s="481"/>
      <c r="AG99" s="481"/>
      <c r="AH99" s="481"/>
      <c r="AI99" s="481"/>
      <c r="AJ99" s="481"/>
      <c r="AK99" s="481"/>
      <c r="AL99" s="481"/>
      <c r="AM99" s="481"/>
      <c r="AN99" s="481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  <c r="AY99" s="481"/>
      <c r="AZ99" s="481"/>
      <c r="BA99" s="481"/>
      <c r="BB99" s="481"/>
      <c r="BC99" s="480"/>
    </row>
    <row r="100" spans="1:55" s="478" customFormat="1" ht="9.9499999999999993" hidden="1" customHeight="1">
      <c r="A100" s="508"/>
      <c r="B100" s="541" t="s">
        <v>36</v>
      </c>
      <c r="C100" s="540" t="s">
        <v>266</v>
      </c>
      <c r="D100" s="568">
        <v>521211</v>
      </c>
      <c r="E100" s="565"/>
      <c r="F100" s="565"/>
      <c r="G100" s="565">
        <v>740000</v>
      </c>
      <c r="H100" s="562">
        <v>1</v>
      </c>
      <c r="I100" s="562" t="s">
        <v>60</v>
      </c>
      <c r="J100" s="560"/>
      <c r="K100" s="581" t="s">
        <v>27</v>
      </c>
      <c r="L100" s="574">
        <v>41316</v>
      </c>
      <c r="M100" s="574">
        <v>41333</v>
      </c>
      <c r="N100" s="574">
        <v>41337</v>
      </c>
      <c r="O100" s="574">
        <v>41608</v>
      </c>
      <c r="Q100" s="480"/>
      <c r="R100" s="479"/>
      <c r="S100" s="481"/>
      <c r="T100" s="481"/>
      <c r="U100" s="481"/>
      <c r="V100" s="481"/>
      <c r="W100" s="481"/>
      <c r="X100" s="481"/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/>
      <c r="AK100" s="481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0"/>
    </row>
    <row r="101" spans="1:55" s="478" customFormat="1" ht="9.9499999999999993" hidden="1" customHeight="1">
      <c r="A101" s="508"/>
      <c r="B101" s="542"/>
      <c r="C101" s="540" t="s">
        <v>356</v>
      </c>
      <c r="D101" s="568">
        <v>521211</v>
      </c>
      <c r="E101" s="565"/>
      <c r="F101" s="565"/>
      <c r="G101" s="565">
        <v>500000</v>
      </c>
      <c r="H101" s="562">
        <v>1</v>
      </c>
      <c r="I101" s="562" t="s">
        <v>60</v>
      </c>
      <c r="J101" s="560"/>
      <c r="K101" s="581" t="s">
        <v>27</v>
      </c>
      <c r="L101" s="574">
        <v>41316</v>
      </c>
      <c r="M101" s="574">
        <v>41333</v>
      </c>
      <c r="N101" s="574">
        <v>41337</v>
      </c>
      <c r="O101" s="574">
        <v>41608</v>
      </c>
      <c r="Q101" s="480"/>
      <c r="R101" s="479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0"/>
    </row>
    <row r="102" spans="1:55" s="478" customFormat="1" ht="9.9499999999999993" hidden="1" customHeight="1">
      <c r="A102" s="508"/>
      <c r="B102" s="542"/>
      <c r="C102" s="539" t="s">
        <v>357</v>
      </c>
      <c r="D102" s="568">
        <v>521211</v>
      </c>
      <c r="E102" s="565"/>
      <c r="F102" s="565"/>
      <c r="G102" s="565">
        <v>500000</v>
      </c>
      <c r="H102" s="562">
        <v>1</v>
      </c>
      <c r="I102" s="562" t="s">
        <v>60</v>
      </c>
      <c r="J102" s="560"/>
      <c r="K102" s="581" t="s">
        <v>27</v>
      </c>
      <c r="L102" s="574">
        <v>41316</v>
      </c>
      <c r="M102" s="574">
        <v>41333</v>
      </c>
      <c r="N102" s="574">
        <v>41337</v>
      </c>
      <c r="O102" s="574">
        <v>41608</v>
      </c>
      <c r="Q102" s="480"/>
      <c r="R102" s="479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0"/>
    </row>
    <row r="103" spans="1:55" s="478" customFormat="1" ht="9.9499999999999993" hidden="1" customHeight="1">
      <c r="A103" s="508"/>
      <c r="B103" s="542"/>
      <c r="C103" s="540" t="s">
        <v>98</v>
      </c>
      <c r="D103" s="568">
        <v>521211</v>
      </c>
      <c r="E103" s="565"/>
      <c r="F103" s="565"/>
      <c r="G103" s="565">
        <v>500000</v>
      </c>
      <c r="H103" s="562">
        <v>1</v>
      </c>
      <c r="I103" s="562" t="s">
        <v>60</v>
      </c>
      <c r="J103" s="560"/>
      <c r="K103" s="581" t="s">
        <v>27</v>
      </c>
      <c r="L103" s="574">
        <v>41316</v>
      </c>
      <c r="M103" s="574">
        <v>41333</v>
      </c>
      <c r="N103" s="574">
        <v>41337</v>
      </c>
      <c r="O103" s="574">
        <v>41608</v>
      </c>
      <c r="Q103" s="480"/>
      <c r="R103" s="479"/>
      <c r="S103" s="481"/>
      <c r="T103" s="481"/>
      <c r="U103" s="481"/>
      <c r="V103" s="481"/>
      <c r="W103" s="481"/>
      <c r="X103" s="481"/>
      <c r="Y103" s="481"/>
      <c r="Z103" s="481"/>
      <c r="AA103" s="481"/>
      <c r="AB103" s="481"/>
      <c r="AC103" s="481"/>
      <c r="AD103" s="481"/>
      <c r="AE103" s="481"/>
      <c r="AF103" s="481"/>
      <c r="AG103" s="481"/>
      <c r="AH103" s="481"/>
      <c r="AI103" s="481"/>
      <c r="AJ103" s="481"/>
      <c r="AK103" s="481"/>
      <c r="AL103" s="481"/>
      <c r="AM103" s="481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0"/>
    </row>
    <row r="104" spans="1:55" s="351" customFormat="1" ht="9.9499999999999993" hidden="1" customHeight="1">
      <c r="A104" s="509"/>
      <c r="B104" s="541" t="s">
        <v>103</v>
      </c>
      <c r="C104" s="540" t="s">
        <v>358</v>
      </c>
      <c r="D104" s="587">
        <v>521219</v>
      </c>
      <c r="E104" s="554"/>
      <c r="F104" s="554"/>
      <c r="G104" s="554">
        <v>18000000</v>
      </c>
      <c r="H104" s="571">
        <v>36</v>
      </c>
      <c r="I104" s="571" t="s">
        <v>105</v>
      </c>
      <c r="J104" s="572"/>
      <c r="K104" s="582" t="s">
        <v>27</v>
      </c>
      <c r="L104" s="574">
        <v>41316</v>
      </c>
      <c r="M104" s="574">
        <v>41333</v>
      </c>
      <c r="N104" s="574">
        <v>41337</v>
      </c>
      <c r="O104" s="574">
        <v>41608</v>
      </c>
      <c r="Q104" s="357"/>
      <c r="R104" s="356"/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7"/>
    </row>
    <row r="105" spans="1:55" s="351" customFormat="1" ht="9.9499999999999993" hidden="1" customHeight="1">
      <c r="A105" s="509"/>
      <c r="B105" s="542"/>
      <c r="C105" s="540" t="s">
        <v>359</v>
      </c>
      <c r="D105" s="587">
        <v>521219</v>
      </c>
      <c r="E105" s="554"/>
      <c r="F105" s="554"/>
      <c r="G105" s="554">
        <v>5000000</v>
      </c>
      <c r="H105" s="571">
        <v>10</v>
      </c>
      <c r="I105" s="571" t="s">
        <v>105</v>
      </c>
      <c r="J105" s="572"/>
      <c r="K105" s="582" t="s">
        <v>27</v>
      </c>
      <c r="L105" s="574">
        <v>41316</v>
      </c>
      <c r="M105" s="574">
        <v>41333</v>
      </c>
      <c r="N105" s="574">
        <v>41337</v>
      </c>
      <c r="O105" s="574">
        <v>41608</v>
      </c>
      <c r="Q105" s="357"/>
      <c r="R105" s="356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59"/>
      <c r="AH105" s="359"/>
      <c r="AI105" s="359"/>
      <c r="AJ105" s="359"/>
      <c r="AK105" s="359"/>
      <c r="AL105" s="359"/>
      <c r="AM105" s="359"/>
      <c r="AN105" s="359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AY105" s="359"/>
      <c r="AZ105" s="359"/>
      <c r="BA105" s="359"/>
      <c r="BB105" s="359"/>
      <c r="BC105" s="357"/>
    </row>
    <row r="106" spans="1:55" s="351" customFormat="1" ht="9.9499999999999993" customHeight="1">
      <c r="A106" s="509"/>
      <c r="B106" s="542"/>
      <c r="C106" s="540"/>
      <c r="D106" s="587"/>
      <c r="E106" s="554"/>
      <c r="F106" s="554"/>
      <c r="G106" s="554"/>
      <c r="H106" s="571"/>
      <c r="I106" s="571"/>
      <c r="J106" s="572"/>
      <c r="K106" s="582"/>
      <c r="L106" s="574"/>
      <c r="M106" s="574"/>
      <c r="N106" s="574"/>
      <c r="O106" s="574"/>
      <c r="Q106" s="357"/>
      <c r="R106" s="356"/>
      <c r="S106" s="359"/>
      <c r="T106" s="359"/>
      <c r="U106" s="359"/>
      <c r="V106" s="359"/>
      <c r="W106" s="359"/>
      <c r="X106" s="359"/>
      <c r="Y106" s="359"/>
      <c r="Z106" s="359"/>
      <c r="AA106" s="359"/>
      <c r="AB106" s="359"/>
      <c r="AC106" s="359"/>
      <c r="AD106" s="359"/>
      <c r="AE106" s="359"/>
      <c r="AF106" s="359"/>
      <c r="AG106" s="359"/>
      <c r="AH106" s="359"/>
      <c r="AI106" s="359"/>
      <c r="AJ106" s="359"/>
      <c r="AK106" s="359"/>
      <c r="AL106" s="359"/>
      <c r="AM106" s="359"/>
      <c r="AN106" s="359"/>
      <c r="AO106" s="359"/>
      <c r="AP106" s="359"/>
      <c r="AQ106" s="359"/>
      <c r="AR106" s="359"/>
      <c r="AS106" s="359"/>
      <c r="AT106" s="359"/>
      <c r="AU106" s="359"/>
      <c r="AV106" s="359"/>
      <c r="AW106" s="359"/>
      <c r="AX106" s="359"/>
      <c r="AY106" s="359"/>
      <c r="AZ106" s="359"/>
      <c r="BA106" s="359"/>
      <c r="BB106" s="359"/>
      <c r="BC106" s="357"/>
    </row>
    <row r="107" spans="1:55" s="696" customFormat="1" ht="29.1" customHeight="1">
      <c r="A107" s="997" t="s">
        <v>1023</v>
      </c>
      <c r="B107" s="998"/>
      <c r="C107" s="998"/>
      <c r="D107" s="998"/>
      <c r="E107" s="998"/>
      <c r="F107" s="998"/>
      <c r="G107" s="998"/>
      <c r="H107" s="998"/>
      <c r="I107" s="998"/>
      <c r="J107" s="998"/>
      <c r="K107" s="998"/>
      <c r="L107" s="998"/>
      <c r="M107" s="998"/>
      <c r="N107" s="998"/>
      <c r="O107" s="998"/>
      <c r="P107" s="999"/>
      <c r="Q107" s="703"/>
      <c r="R107" s="704"/>
      <c r="S107" s="686"/>
      <c r="T107" s="686"/>
      <c r="U107" s="686"/>
      <c r="V107" s="686"/>
      <c r="W107" s="686"/>
      <c r="X107" s="686"/>
      <c r="Y107" s="686"/>
      <c r="Z107" s="686"/>
      <c r="AA107" s="686"/>
      <c r="AB107" s="686"/>
      <c r="AC107" s="686"/>
      <c r="AD107" s="686"/>
      <c r="AE107" s="686"/>
      <c r="AF107" s="686"/>
      <c r="AG107" s="686"/>
      <c r="AH107" s="686"/>
      <c r="AI107" s="686"/>
      <c r="AJ107" s="686"/>
      <c r="AK107" s="686"/>
      <c r="AL107" s="686"/>
      <c r="AM107" s="686"/>
      <c r="AN107" s="686"/>
      <c r="AO107" s="686"/>
      <c r="AP107" s="686"/>
      <c r="AQ107" s="686"/>
      <c r="AR107" s="686"/>
      <c r="AS107" s="686"/>
      <c r="AT107" s="686"/>
      <c r="AU107" s="686"/>
      <c r="AV107" s="686"/>
      <c r="AW107" s="686"/>
      <c r="AX107" s="686"/>
      <c r="AY107" s="686"/>
      <c r="AZ107" s="686"/>
      <c r="BA107" s="686"/>
      <c r="BB107" s="686"/>
      <c r="BC107" s="703"/>
    </row>
    <row r="108" spans="1:55" s="696" customFormat="1" ht="29.1" customHeight="1">
      <c r="A108" s="688"/>
      <c r="B108" s="983" t="s">
        <v>416</v>
      </c>
      <c r="C108" s="983"/>
      <c r="D108" s="983"/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703"/>
      <c r="R108" s="704"/>
      <c r="S108" s="686"/>
      <c r="T108" s="686"/>
      <c r="U108" s="686"/>
      <c r="V108" s="686"/>
      <c r="W108" s="686"/>
      <c r="X108" s="686"/>
      <c r="Y108" s="686"/>
      <c r="Z108" s="686"/>
      <c r="AA108" s="686"/>
      <c r="AB108" s="686"/>
      <c r="AC108" s="686"/>
      <c r="AD108" s="686"/>
      <c r="AE108" s="686"/>
      <c r="AF108" s="686"/>
      <c r="AG108" s="686"/>
      <c r="AH108" s="686"/>
      <c r="AI108" s="686"/>
      <c r="AJ108" s="686"/>
      <c r="AK108" s="686"/>
      <c r="AL108" s="686"/>
      <c r="AM108" s="686"/>
      <c r="AN108" s="686"/>
      <c r="AO108" s="686"/>
      <c r="AP108" s="686"/>
      <c r="AQ108" s="686"/>
      <c r="AR108" s="686"/>
      <c r="AS108" s="686"/>
      <c r="AT108" s="686"/>
      <c r="AU108" s="686"/>
      <c r="AV108" s="686"/>
      <c r="AW108" s="686"/>
      <c r="AX108" s="686"/>
      <c r="AY108" s="686"/>
      <c r="AZ108" s="686"/>
      <c r="BA108" s="686"/>
      <c r="BB108" s="686"/>
      <c r="BC108" s="703"/>
    </row>
    <row r="109" spans="1:55" s="351" customFormat="1" ht="29.1" customHeight="1">
      <c r="A109" s="990"/>
      <c r="B109" s="987" t="s">
        <v>75</v>
      </c>
      <c r="C109" s="540" t="s">
        <v>1015</v>
      </c>
      <c r="D109" s="587">
        <v>532111</v>
      </c>
      <c r="E109" s="554"/>
      <c r="F109" s="554"/>
      <c r="G109" s="554">
        <f>H109*J109</f>
        <v>15000000</v>
      </c>
      <c r="H109" s="571">
        <v>3</v>
      </c>
      <c r="I109" s="571" t="s">
        <v>394</v>
      </c>
      <c r="J109" s="708">
        <v>5000000</v>
      </c>
      <c r="K109" s="582" t="s">
        <v>27</v>
      </c>
      <c r="L109" s="574">
        <v>41337</v>
      </c>
      <c r="M109" s="574">
        <v>41369</v>
      </c>
      <c r="N109" s="574">
        <v>41374</v>
      </c>
      <c r="O109" s="574">
        <v>41402</v>
      </c>
      <c r="Q109" s="357"/>
      <c r="R109" s="356"/>
      <c r="S109" s="359"/>
      <c r="T109" s="359"/>
      <c r="U109" s="359"/>
      <c r="V109" s="359"/>
      <c r="W109" s="359"/>
      <c r="X109" s="359"/>
      <c r="Y109" s="359"/>
      <c r="Z109" s="359"/>
      <c r="AA109" s="359"/>
      <c r="AB109" s="359"/>
      <c r="AC109" s="359"/>
      <c r="AD109" s="359"/>
      <c r="AE109" s="359"/>
      <c r="AF109" s="359"/>
      <c r="AG109" s="359"/>
      <c r="AH109" s="359"/>
      <c r="AI109" s="359"/>
      <c r="AJ109" s="359"/>
      <c r="AK109" s="359"/>
      <c r="AL109" s="359"/>
      <c r="AM109" s="359"/>
      <c r="AN109" s="359"/>
      <c r="AO109" s="359"/>
      <c r="AP109" s="359"/>
      <c r="AQ109" s="359"/>
      <c r="AR109" s="359"/>
      <c r="AS109" s="359"/>
      <c r="AT109" s="359"/>
      <c r="AU109" s="359"/>
      <c r="AV109" s="359"/>
      <c r="AW109" s="359"/>
      <c r="AX109" s="359"/>
      <c r="AY109" s="359"/>
      <c r="AZ109" s="359"/>
      <c r="BA109" s="359"/>
      <c r="BB109" s="359"/>
      <c r="BC109" s="357"/>
    </row>
    <row r="110" spans="1:55" s="351" customFormat="1" ht="29.1" customHeight="1">
      <c r="A110" s="992"/>
      <c r="B110" s="989"/>
      <c r="C110" s="540" t="s">
        <v>1016</v>
      </c>
      <c r="D110" s="587">
        <v>532111</v>
      </c>
      <c r="E110" s="554"/>
      <c r="F110" s="554"/>
      <c r="G110" s="554">
        <f t="shared" ref="G110:G111" si="3">H110*J110</f>
        <v>15000000</v>
      </c>
      <c r="H110" s="571">
        <v>2</v>
      </c>
      <c r="I110" s="571" t="s">
        <v>394</v>
      </c>
      <c r="J110" s="708">
        <v>7500000</v>
      </c>
      <c r="K110" s="582" t="s">
        <v>27</v>
      </c>
      <c r="L110" s="571"/>
      <c r="M110" s="571"/>
      <c r="N110" s="571"/>
      <c r="O110" s="571"/>
      <c r="Q110" s="357"/>
      <c r="R110" s="356"/>
      <c r="S110" s="359"/>
      <c r="T110" s="359"/>
      <c r="U110" s="359"/>
      <c r="V110" s="359"/>
      <c r="W110" s="359"/>
      <c r="X110" s="359"/>
      <c r="Y110" s="359"/>
      <c r="Z110" s="359"/>
      <c r="AA110" s="359"/>
      <c r="AB110" s="359"/>
      <c r="AC110" s="359"/>
      <c r="AD110" s="359"/>
      <c r="AE110" s="359"/>
      <c r="AF110" s="359"/>
      <c r="AG110" s="359"/>
      <c r="AH110" s="359"/>
      <c r="AI110" s="359"/>
      <c r="AJ110" s="359"/>
      <c r="AK110" s="359"/>
      <c r="AL110" s="359"/>
      <c r="AM110" s="359"/>
      <c r="AN110" s="359"/>
      <c r="AO110" s="359"/>
      <c r="AP110" s="359"/>
      <c r="AQ110" s="359"/>
      <c r="AR110" s="359"/>
      <c r="AS110" s="359"/>
      <c r="AT110" s="359"/>
      <c r="AU110" s="359"/>
      <c r="AV110" s="359"/>
      <c r="AW110" s="359"/>
      <c r="AX110" s="359"/>
      <c r="AY110" s="359"/>
      <c r="AZ110" s="359"/>
      <c r="BA110" s="359"/>
      <c r="BB110" s="359"/>
      <c r="BC110" s="357"/>
    </row>
    <row r="111" spans="1:55" s="351" customFormat="1" ht="29.1" customHeight="1">
      <c r="A111" s="992"/>
      <c r="B111" s="989"/>
      <c r="C111" s="540" t="s">
        <v>1017</v>
      </c>
      <c r="D111" s="587">
        <v>532111</v>
      </c>
      <c r="E111" s="554"/>
      <c r="F111" s="554"/>
      <c r="G111" s="554">
        <f t="shared" si="3"/>
        <v>17500000</v>
      </c>
      <c r="H111" s="571">
        <v>10</v>
      </c>
      <c r="I111" s="571" t="s">
        <v>394</v>
      </c>
      <c r="J111" s="708">
        <v>1750000</v>
      </c>
      <c r="K111" s="582" t="s">
        <v>27</v>
      </c>
      <c r="L111" s="571"/>
      <c r="M111" s="571"/>
      <c r="N111" s="571"/>
      <c r="O111" s="571"/>
      <c r="Q111" s="357"/>
      <c r="R111" s="356"/>
      <c r="S111" s="359"/>
      <c r="T111" s="359"/>
      <c r="U111" s="359"/>
      <c r="V111" s="359"/>
      <c r="W111" s="359"/>
      <c r="X111" s="359"/>
      <c r="Y111" s="359"/>
      <c r="Z111" s="359"/>
      <c r="AA111" s="359"/>
      <c r="AB111" s="359"/>
      <c r="AC111" s="359"/>
      <c r="AD111" s="359"/>
      <c r="AE111" s="359"/>
      <c r="AF111" s="359"/>
      <c r="AG111" s="359"/>
      <c r="AH111" s="359"/>
      <c r="AI111" s="359"/>
      <c r="AJ111" s="359"/>
      <c r="AK111" s="359"/>
      <c r="AL111" s="359"/>
      <c r="AM111" s="359"/>
      <c r="AN111" s="359"/>
      <c r="AO111" s="359"/>
      <c r="AP111" s="359"/>
      <c r="AQ111" s="359"/>
      <c r="AR111" s="359"/>
      <c r="AS111" s="359"/>
      <c r="AT111" s="359"/>
      <c r="AU111" s="359"/>
      <c r="AV111" s="359"/>
      <c r="AW111" s="359"/>
      <c r="AX111" s="359"/>
      <c r="AY111" s="359"/>
      <c r="AZ111" s="359"/>
      <c r="BA111" s="359"/>
      <c r="BB111" s="359"/>
      <c r="BC111" s="357"/>
    </row>
    <row r="112" spans="1:55" s="351" customFormat="1" ht="9.9499999999999993" hidden="1" customHeight="1">
      <c r="A112" s="992"/>
      <c r="B112" s="989"/>
      <c r="C112" s="540" t="s">
        <v>480</v>
      </c>
      <c r="D112" s="587">
        <v>532111</v>
      </c>
      <c r="E112" s="575">
        <f>H112*J112</f>
        <v>33580000</v>
      </c>
      <c r="F112" s="554"/>
      <c r="G112" s="571"/>
      <c r="H112" s="571">
        <v>2</v>
      </c>
      <c r="I112" s="571" t="s">
        <v>394</v>
      </c>
      <c r="J112" s="708">
        <v>16790000</v>
      </c>
      <c r="K112" s="582" t="s">
        <v>27</v>
      </c>
      <c r="L112" s="574">
        <v>41337</v>
      </c>
      <c r="M112" s="574">
        <v>41369</v>
      </c>
      <c r="N112" s="574">
        <v>41374</v>
      </c>
      <c r="O112" s="574">
        <v>41402</v>
      </c>
      <c r="Q112" s="357"/>
      <c r="R112" s="356"/>
      <c r="S112" s="359"/>
      <c r="T112" s="359"/>
      <c r="U112" s="359"/>
      <c r="V112" s="359"/>
      <c r="W112" s="359"/>
      <c r="X112" s="359"/>
      <c r="Y112" s="359"/>
      <c r="Z112" s="359"/>
      <c r="AA112" s="359"/>
      <c r="AB112" s="359"/>
      <c r="AC112" s="359"/>
      <c r="AD112" s="359"/>
      <c r="AE112" s="359"/>
      <c r="AF112" s="359"/>
      <c r="AG112" s="359"/>
      <c r="AH112" s="359"/>
      <c r="AI112" s="359"/>
      <c r="AJ112" s="359"/>
      <c r="AK112" s="359"/>
      <c r="AL112" s="359"/>
      <c r="AM112" s="359"/>
      <c r="AN112" s="359"/>
      <c r="AO112" s="359"/>
      <c r="AP112" s="359"/>
      <c r="AQ112" s="359"/>
      <c r="AR112" s="359"/>
      <c r="AS112" s="359"/>
      <c r="AT112" s="359"/>
      <c r="AU112" s="359"/>
      <c r="AV112" s="359"/>
      <c r="AW112" s="359"/>
      <c r="AX112" s="359"/>
      <c r="AY112" s="359"/>
      <c r="AZ112" s="359"/>
      <c r="BA112" s="359"/>
      <c r="BB112" s="359"/>
      <c r="BC112" s="357"/>
    </row>
    <row r="113" spans="1:55" s="351" customFormat="1" ht="9.9499999999999993" hidden="1" customHeight="1">
      <c r="A113" s="992"/>
      <c r="B113" s="989"/>
      <c r="C113" s="540" t="s">
        <v>481</v>
      </c>
      <c r="D113" s="587">
        <v>532111</v>
      </c>
      <c r="E113" s="575">
        <f>H113*J113</f>
        <v>300000000</v>
      </c>
      <c r="F113" s="554"/>
      <c r="G113" s="554"/>
      <c r="H113" s="571">
        <v>40</v>
      </c>
      <c r="I113" s="571" t="s">
        <v>394</v>
      </c>
      <c r="J113" s="708">
        <v>7500000</v>
      </c>
      <c r="K113" s="582" t="s">
        <v>27</v>
      </c>
      <c r="L113" s="574">
        <v>41337</v>
      </c>
      <c r="M113" s="574">
        <v>41369</v>
      </c>
      <c r="N113" s="574">
        <v>41374</v>
      </c>
      <c r="O113" s="574">
        <v>41402</v>
      </c>
      <c r="Q113" s="357"/>
      <c r="R113" s="356"/>
      <c r="S113" s="359"/>
      <c r="T113" s="359"/>
      <c r="U113" s="359"/>
      <c r="V113" s="359"/>
      <c r="W113" s="359"/>
      <c r="X113" s="359"/>
      <c r="Y113" s="359"/>
      <c r="Z113" s="359"/>
      <c r="AA113" s="359"/>
      <c r="AB113" s="359"/>
      <c r="AC113" s="359"/>
      <c r="AD113" s="359"/>
      <c r="AE113" s="359"/>
      <c r="AF113" s="359"/>
      <c r="AG113" s="359"/>
      <c r="AH113" s="359"/>
      <c r="AI113" s="359"/>
      <c r="AJ113" s="359"/>
      <c r="AK113" s="359"/>
      <c r="AL113" s="359"/>
      <c r="AM113" s="359"/>
      <c r="AN113" s="359"/>
      <c r="AO113" s="359"/>
      <c r="AP113" s="359"/>
      <c r="AQ113" s="359"/>
      <c r="AR113" s="359"/>
      <c r="AS113" s="359"/>
      <c r="AT113" s="359"/>
      <c r="AU113" s="359"/>
      <c r="AV113" s="359"/>
      <c r="AW113" s="359"/>
      <c r="AX113" s="359"/>
      <c r="AY113" s="359"/>
      <c r="AZ113" s="359"/>
      <c r="BA113" s="359"/>
      <c r="BB113" s="359"/>
      <c r="BC113" s="357"/>
    </row>
    <row r="114" spans="1:55" s="351" customFormat="1" ht="29.1" customHeight="1">
      <c r="A114" s="992"/>
      <c r="B114" s="989"/>
      <c r="C114" s="540" t="s">
        <v>1018</v>
      </c>
      <c r="D114" s="587">
        <v>532111</v>
      </c>
      <c r="E114" s="554"/>
      <c r="F114" s="554"/>
      <c r="G114" s="554">
        <f>H114*J114</f>
        <v>5000000</v>
      </c>
      <c r="H114" s="571">
        <v>1</v>
      </c>
      <c r="I114" s="571" t="s">
        <v>394</v>
      </c>
      <c r="J114" s="708">
        <v>5000000</v>
      </c>
      <c r="K114" s="582" t="s">
        <v>27</v>
      </c>
      <c r="L114" s="571"/>
      <c r="M114" s="571"/>
      <c r="N114" s="571"/>
      <c r="O114" s="571"/>
      <c r="Q114" s="357"/>
      <c r="R114" s="356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  <c r="AJ114" s="359"/>
      <c r="AK114" s="359"/>
      <c r="AL114" s="359"/>
      <c r="AM114" s="359"/>
      <c r="AN114" s="359"/>
      <c r="AO114" s="359"/>
      <c r="AP114" s="359"/>
      <c r="AQ114" s="359"/>
      <c r="AR114" s="359"/>
      <c r="AS114" s="359"/>
      <c r="AT114" s="359"/>
      <c r="AU114" s="359"/>
      <c r="AV114" s="359"/>
      <c r="AW114" s="359"/>
      <c r="AX114" s="359"/>
      <c r="AY114" s="359"/>
      <c r="AZ114" s="359"/>
      <c r="BA114" s="359"/>
      <c r="BB114" s="359"/>
      <c r="BC114" s="357"/>
    </row>
    <row r="115" spans="1:55" s="351" customFormat="1" ht="29.1" customHeight="1">
      <c r="A115" s="992"/>
      <c r="B115" s="989"/>
      <c r="C115" s="540" t="s">
        <v>1019</v>
      </c>
      <c r="D115" s="587">
        <v>532111</v>
      </c>
      <c r="E115" s="554"/>
      <c r="F115" s="554"/>
      <c r="G115" s="554">
        <f t="shared" ref="G115:G120" si="4">H115*J115</f>
        <v>188500000</v>
      </c>
      <c r="H115" s="571">
        <v>13</v>
      </c>
      <c r="I115" s="571" t="s">
        <v>394</v>
      </c>
      <c r="J115" s="708">
        <v>14500000</v>
      </c>
      <c r="K115" s="582" t="s">
        <v>27</v>
      </c>
      <c r="L115" s="571"/>
      <c r="M115" s="571"/>
      <c r="N115" s="571"/>
      <c r="O115" s="571"/>
      <c r="Q115" s="357"/>
      <c r="R115" s="356"/>
      <c r="S115" s="359"/>
      <c r="T115" s="359"/>
      <c r="U115" s="359"/>
      <c r="V115" s="359"/>
      <c r="W115" s="359"/>
      <c r="X115" s="359"/>
      <c r="Y115" s="359"/>
      <c r="Z115" s="359"/>
      <c r="AA115" s="359"/>
      <c r="AB115" s="359"/>
      <c r="AC115" s="359"/>
      <c r="AD115" s="359"/>
      <c r="AE115" s="359"/>
      <c r="AF115" s="359"/>
      <c r="AG115" s="359"/>
      <c r="AH115" s="359"/>
      <c r="AI115" s="359"/>
      <c r="AJ115" s="359"/>
      <c r="AK115" s="359"/>
      <c r="AL115" s="359"/>
      <c r="AM115" s="359"/>
      <c r="AN115" s="359"/>
      <c r="AO115" s="359"/>
      <c r="AP115" s="359"/>
      <c r="AQ115" s="359"/>
      <c r="AR115" s="359"/>
      <c r="AS115" s="359"/>
      <c r="AT115" s="359"/>
      <c r="AU115" s="359"/>
      <c r="AV115" s="359"/>
      <c r="AW115" s="359"/>
      <c r="AX115" s="359"/>
      <c r="AY115" s="359"/>
      <c r="AZ115" s="359"/>
      <c r="BA115" s="359"/>
      <c r="BB115" s="359"/>
      <c r="BC115" s="357"/>
    </row>
    <row r="116" spans="1:55" s="351" customFormat="1" ht="29.1" customHeight="1">
      <c r="A116" s="992"/>
      <c r="B116" s="989"/>
      <c r="C116" s="540" t="s">
        <v>1020</v>
      </c>
      <c r="D116" s="587">
        <v>532111</v>
      </c>
      <c r="E116" s="554"/>
      <c r="F116" s="554"/>
      <c r="G116" s="554">
        <f t="shared" si="4"/>
        <v>190000000</v>
      </c>
      <c r="H116" s="571">
        <v>1</v>
      </c>
      <c r="I116" s="571" t="s">
        <v>29</v>
      </c>
      <c r="J116" s="708">
        <v>190000000</v>
      </c>
      <c r="K116" s="582" t="s">
        <v>27</v>
      </c>
      <c r="L116" s="574">
        <v>41409</v>
      </c>
      <c r="M116" s="574">
        <v>41425</v>
      </c>
      <c r="N116" s="574">
        <v>41426</v>
      </c>
      <c r="O116" s="574">
        <v>41456</v>
      </c>
      <c r="Q116" s="357"/>
      <c r="R116" s="356"/>
      <c r="S116" s="359"/>
      <c r="T116" s="359"/>
      <c r="U116" s="359"/>
      <c r="V116" s="359"/>
      <c r="W116" s="359"/>
      <c r="X116" s="359"/>
      <c r="Y116" s="359"/>
      <c r="Z116" s="359"/>
      <c r="AA116" s="359"/>
      <c r="AB116" s="359"/>
      <c r="AC116" s="359"/>
      <c r="AD116" s="359"/>
      <c r="AE116" s="359"/>
      <c r="AF116" s="359"/>
      <c r="AG116" s="359"/>
      <c r="AH116" s="359"/>
      <c r="AI116" s="359"/>
      <c r="AJ116" s="359"/>
      <c r="AK116" s="359"/>
      <c r="AL116" s="359"/>
      <c r="AM116" s="359"/>
      <c r="AN116" s="359"/>
      <c r="AO116" s="359"/>
      <c r="AP116" s="359"/>
      <c r="AQ116" s="359"/>
      <c r="AR116" s="359"/>
      <c r="AS116" s="359"/>
      <c r="AT116" s="359"/>
      <c r="AU116" s="359"/>
      <c r="AV116" s="359"/>
      <c r="AW116" s="359"/>
      <c r="AX116" s="359"/>
      <c r="AY116" s="359"/>
      <c r="AZ116" s="359"/>
      <c r="BA116" s="359"/>
      <c r="BB116" s="359"/>
      <c r="BC116" s="357"/>
    </row>
    <row r="117" spans="1:55" s="351" customFormat="1" ht="29.1" customHeight="1">
      <c r="A117" s="991"/>
      <c r="B117" s="988"/>
      <c r="C117" s="540" t="s">
        <v>1021</v>
      </c>
      <c r="D117" s="587">
        <v>532111</v>
      </c>
      <c r="E117" s="554"/>
      <c r="F117" s="554"/>
      <c r="G117" s="554">
        <f t="shared" si="4"/>
        <v>175000000</v>
      </c>
      <c r="H117" s="571">
        <v>500</v>
      </c>
      <c r="I117" s="571" t="s">
        <v>394</v>
      </c>
      <c r="J117" s="708">
        <v>350000</v>
      </c>
      <c r="K117" s="582" t="s">
        <v>27</v>
      </c>
      <c r="L117" s="571"/>
      <c r="M117" s="571"/>
      <c r="N117" s="571"/>
      <c r="O117" s="571"/>
      <c r="Q117" s="357"/>
      <c r="R117" s="356"/>
      <c r="S117" s="359"/>
      <c r="T117" s="359"/>
      <c r="U117" s="359"/>
      <c r="V117" s="359"/>
      <c r="W117" s="359"/>
      <c r="X117" s="359"/>
      <c r="Y117" s="359"/>
      <c r="Z117" s="359"/>
      <c r="AA117" s="359"/>
      <c r="AB117" s="359"/>
      <c r="AC117" s="359"/>
      <c r="AD117" s="359"/>
      <c r="AE117" s="359"/>
      <c r="AF117" s="359"/>
      <c r="AG117" s="359"/>
      <c r="AH117" s="359"/>
      <c r="AI117" s="359"/>
      <c r="AJ117" s="359"/>
      <c r="AK117" s="359"/>
      <c r="AL117" s="359"/>
      <c r="AM117" s="359"/>
      <c r="AN117" s="359"/>
      <c r="AO117" s="359"/>
      <c r="AP117" s="359"/>
      <c r="AQ117" s="359"/>
      <c r="AR117" s="359"/>
      <c r="AS117" s="359"/>
      <c r="AT117" s="359"/>
      <c r="AU117" s="359"/>
      <c r="AV117" s="359"/>
      <c r="AW117" s="359"/>
      <c r="AX117" s="359"/>
      <c r="AY117" s="359"/>
      <c r="AZ117" s="359"/>
      <c r="BA117" s="359"/>
      <c r="BB117" s="359"/>
      <c r="BC117" s="357"/>
    </row>
    <row r="118" spans="1:55" s="351" customFormat="1" ht="29.1" customHeight="1">
      <c r="A118" s="990"/>
      <c r="B118" s="987" t="s">
        <v>75</v>
      </c>
      <c r="C118" s="855" t="s">
        <v>1025</v>
      </c>
      <c r="D118" s="587">
        <v>532111</v>
      </c>
      <c r="E118" s="554"/>
      <c r="F118" s="554"/>
      <c r="G118" s="554">
        <f t="shared" si="4"/>
        <v>22050000</v>
      </c>
      <c r="H118" s="607">
        <v>3</v>
      </c>
      <c r="I118" s="607" t="s">
        <v>394</v>
      </c>
      <c r="J118" s="719">
        <v>7350000</v>
      </c>
      <c r="K118" s="582" t="s">
        <v>27</v>
      </c>
      <c r="L118" s="574">
        <v>41409</v>
      </c>
      <c r="M118" s="574">
        <v>41425</v>
      </c>
      <c r="N118" s="574">
        <v>41426</v>
      </c>
      <c r="O118" s="574">
        <v>41456</v>
      </c>
      <c r="Q118" s="357"/>
      <c r="R118" s="356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  <c r="AJ118" s="359"/>
      <c r="AK118" s="359"/>
      <c r="AL118" s="359"/>
      <c r="AM118" s="359"/>
      <c r="AN118" s="359"/>
      <c r="AO118" s="359"/>
      <c r="AP118" s="359"/>
      <c r="AQ118" s="359"/>
      <c r="AR118" s="359"/>
      <c r="AS118" s="359"/>
      <c r="AT118" s="359"/>
      <c r="AU118" s="359"/>
      <c r="AV118" s="359"/>
      <c r="AW118" s="359"/>
      <c r="AX118" s="359"/>
      <c r="AY118" s="359"/>
      <c r="AZ118" s="359"/>
      <c r="BA118" s="359"/>
      <c r="BB118" s="359"/>
      <c r="BC118" s="357"/>
    </row>
    <row r="119" spans="1:55" s="351" customFormat="1" ht="29.1" customHeight="1">
      <c r="A119" s="992"/>
      <c r="B119" s="989"/>
      <c r="C119" s="855" t="s">
        <v>1026</v>
      </c>
      <c r="D119" s="587">
        <v>532111</v>
      </c>
      <c r="E119" s="554"/>
      <c r="F119" s="554"/>
      <c r="G119" s="554">
        <f t="shared" si="4"/>
        <v>10500000</v>
      </c>
      <c r="H119" s="607">
        <v>7</v>
      </c>
      <c r="I119" s="607" t="s">
        <v>394</v>
      </c>
      <c r="J119" s="719">
        <v>1500000</v>
      </c>
      <c r="K119" s="582" t="s">
        <v>27</v>
      </c>
      <c r="L119" s="571"/>
      <c r="M119" s="571"/>
      <c r="N119" s="571"/>
      <c r="O119" s="571"/>
      <c r="Q119" s="357"/>
      <c r="R119" s="356"/>
      <c r="S119" s="359"/>
      <c r="T119" s="359"/>
      <c r="U119" s="359"/>
      <c r="V119" s="359"/>
      <c r="W119" s="359"/>
      <c r="X119" s="359"/>
      <c r="Y119" s="359"/>
      <c r="Z119" s="359"/>
      <c r="AA119" s="359"/>
      <c r="AB119" s="359"/>
      <c r="AC119" s="359"/>
      <c r="AD119" s="359"/>
      <c r="AE119" s="359"/>
      <c r="AF119" s="359"/>
      <c r="AG119" s="359"/>
      <c r="AH119" s="359"/>
      <c r="AI119" s="359"/>
      <c r="AJ119" s="359"/>
      <c r="AK119" s="359"/>
      <c r="AL119" s="359"/>
      <c r="AM119" s="359"/>
      <c r="AN119" s="359"/>
      <c r="AO119" s="359"/>
      <c r="AP119" s="359"/>
      <c r="AQ119" s="359"/>
      <c r="AR119" s="359"/>
      <c r="AS119" s="359"/>
      <c r="AT119" s="359"/>
      <c r="AU119" s="359"/>
      <c r="AV119" s="359"/>
      <c r="AW119" s="359"/>
      <c r="AX119" s="359"/>
      <c r="AY119" s="359"/>
      <c r="AZ119" s="359"/>
      <c r="BA119" s="359"/>
      <c r="BB119" s="359"/>
      <c r="BC119" s="357"/>
    </row>
    <row r="120" spans="1:55" s="351" customFormat="1" ht="29.1" customHeight="1">
      <c r="A120" s="991"/>
      <c r="B120" s="988"/>
      <c r="C120" s="855" t="s">
        <v>930</v>
      </c>
      <c r="D120" s="587">
        <v>532111</v>
      </c>
      <c r="E120" s="554"/>
      <c r="F120" s="554"/>
      <c r="G120" s="554">
        <f t="shared" si="4"/>
        <v>17450000</v>
      </c>
      <c r="H120" s="607">
        <v>2</v>
      </c>
      <c r="I120" s="607" t="s">
        <v>394</v>
      </c>
      <c r="J120" s="719">
        <v>8725000</v>
      </c>
      <c r="K120" s="582" t="s">
        <v>27</v>
      </c>
      <c r="L120" s="571"/>
      <c r="M120" s="571"/>
      <c r="N120" s="571"/>
      <c r="O120" s="571"/>
      <c r="Q120" s="357"/>
      <c r="R120" s="356"/>
      <c r="S120" s="359"/>
      <c r="T120" s="359"/>
      <c r="U120" s="359"/>
      <c r="V120" s="359"/>
      <c r="W120" s="359"/>
      <c r="X120" s="359"/>
      <c r="Y120" s="359"/>
      <c r="Z120" s="359"/>
      <c r="AA120" s="359"/>
      <c r="AB120" s="359"/>
      <c r="AC120" s="359"/>
      <c r="AD120" s="359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59"/>
      <c r="AR120" s="359"/>
      <c r="AS120" s="359"/>
      <c r="AT120" s="359"/>
      <c r="AU120" s="359"/>
      <c r="AV120" s="359"/>
      <c r="AW120" s="359"/>
      <c r="AX120" s="359"/>
      <c r="AY120" s="359"/>
      <c r="AZ120" s="359"/>
      <c r="BA120" s="359"/>
      <c r="BB120" s="359"/>
      <c r="BC120" s="357"/>
    </row>
    <row r="121" spans="1:55" s="696" customFormat="1" ht="29.1" customHeight="1">
      <c r="A121" s="688"/>
      <c r="B121" s="983" t="s">
        <v>391</v>
      </c>
      <c r="C121" s="983"/>
      <c r="D121" s="983"/>
      <c r="E121" s="983"/>
      <c r="F121" s="983"/>
      <c r="G121" s="983"/>
      <c r="H121" s="983"/>
      <c r="I121" s="983"/>
      <c r="J121" s="983"/>
      <c r="K121" s="983"/>
      <c r="L121" s="983"/>
      <c r="M121" s="983"/>
      <c r="N121" s="983"/>
      <c r="O121" s="983"/>
      <c r="P121" s="983"/>
      <c r="Q121" s="703"/>
      <c r="R121" s="704"/>
      <c r="S121" s="686"/>
      <c r="T121" s="686"/>
      <c r="U121" s="686"/>
      <c r="V121" s="686"/>
      <c r="W121" s="686"/>
      <c r="X121" s="686"/>
      <c r="Y121" s="686"/>
      <c r="Z121" s="686"/>
      <c r="AA121" s="686"/>
      <c r="AB121" s="686"/>
      <c r="AC121" s="686"/>
      <c r="AD121" s="686"/>
      <c r="AE121" s="686"/>
      <c r="AF121" s="686"/>
      <c r="AG121" s="686"/>
      <c r="AH121" s="686"/>
      <c r="AI121" s="686"/>
      <c r="AJ121" s="686"/>
      <c r="AK121" s="686"/>
      <c r="AL121" s="686"/>
      <c r="AM121" s="686"/>
      <c r="AN121" s="686"/>
      <c r="AO121" s="686"/>
      <c r="AP121" s="686"/>
      <c r="AQ121" s="686"/>
      <c r="AR121" s="686"/>
      <c r="AS121" s="686"/>
      <c r="AT121" s="686"/>
      <c r="AU121" s="686"/>
      <c r="AV121" s="686"/>
      <c r="AW121" s="686"/>
      <c r="AX121" s="686"/>
      <c r="AY121" s="686"/>
      <c r="AZ121" s="686"/>
      <c r="BA121" s="686"/>
      <c r="BB121" s="686"/>
      <c r="BC121" s="703"/>
    </row>
    <row r="122" spans="1:55" s="351" customFormat="1" ht="29.1" customHeight="1">
      <c r="A122" s="990"/>
      <c r="B122" s="987" t="s">
        <v>75</v>
      </c>
      <c r="C122" s="540" t="s">
        <v>486</v>
      </c>
      <c r="D122" s="587">
        <v>532111</v>
      </c>
      <c r="E122" s="554"/>
      <c r="F122" s="554"/>
      <c r="G122" s="554">
        <f>H122*J122</f>
        <v>6000000</v>
      </c>
      <c r="H122" s="571">
        <v>5</v>
      </c>
      <c r="I122" s="571" t="s">
        <v>394</v>
      </c>
      <c r="J122" s="708">
        <v>1200000</v>
      </c>
      <c r="K122" s="582" t="s">
        <v>27</v>
      </c>
      <c r="L122" s="574">
        <v>41375</v>
      </c>
      <c r="M122" s="574">
        <v>41384</v>
      </c>
      <c r="N122" s="574">
        <v>41404</v>
      </c>
      <c r="O122" s="574">
        <v>41435</v>
      </c>
      <c r="Q122" s="357"/>
      <c r="R122" s="356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  <c r="AJ122" s="359"/>
      <c r="AK122" s="359"/>
      <c r="AL122" s="359"/>
      <c r="AM122" s="359"/>
      <c r="AN122" s="359"/>
      <c r="AO122" s="359"/>
      <c r="AP122" s="359"/>
      <c r="AQ122" s="359"/>
      <c r="AR122" s="359"/>
      <c r="AS122" s="359"/>
      <c r="AT122" s="359"/>
      <c r="AU122" s="359"/>
      <c r="AV122" s="359"/>
      <c r="AW122" s="359"/>
      <c r="AX122" s="359"/>
      <c r="AY122" s="359"/>
      <c r="AZ122" s="359"/>
      <c r="BA122" s="359"/>
      <c r="BB122" s="359"/>
      <c r="BC122" s="357"/>
    </row>
    <row r="123" spans="1:55" s="351" customFormat="1" ht="29.1" customHeight="1">
      <c r="A123" s="991"/>
      <c r="B123" s="988"/>
      <c r="C123" s="540" t="s">
        <v>487</v>
      </c>
      <c r="D123" s="587">
        <v>532111</v>
      </c>
      <c r="E123" s="554"/>
      <c r="F123" s="554"/>
      <c r="G123" s="554">
        <f>H123*J123</f>
        <v>18000000</v>
      </c>
      <c r="H123" s="571">
        <v>1</v>
      </c>
      <c r="I123" s="571" t="s">
        <v>29</v>
      </c>
      <c r="J123" s="708">
        <v>18000000</v>
      </c>
      <c r="K123" s="582" t="s">
        <v>27</v>
      </c>
      <c r="L123" s="574">
        <v>41375</v>
      </c>
      <c r="M123" s="574">
        <v>41384</v>
      </c>
      <c r="N123" s="574">
        <v>41404</v>
      </c>
      <c r="O123" s="574">
        <v>41435</v>
      </c>
      <c r="Q123" s="357"/>
      <c r="R123" s="356"/>
      <c r="S123" s="359"/>
      <c r="T123" s="359"/>
      <c r="U123" s="359"/>
      <c r="V123" s="359"/>
      <c r="W123" s="359"/>
      <c r="X123" s="359"/>
      <c r="Y123" s="359"/>
      <c r="Z123" s="359"/>
      <c r="AA123" s="359"/>
      <c r="AB123" s="359"/>
      <c r="AC123" s="359"/>
      <c r="AD123" s="359"/>
      <c r="AE123" s="359"/>
      <c r="AF123" s="359"/>
      <c r="AG123" s="359"/>
      <c r="AH123" s="359"/>
      <c r="AI123" s="359"/>
      <c r="AJ123" s="359"/>
      <c r="AK123" s="359"/>
      <c r="AL123" s="359"/>
      <c r="AM123" s="359"/>
      <c r="AN123" s="359"/>
      <c r="AO123" s="359"/>
      <c r="AP123" s="359"/>
      <c r="AQ123" s="359"/>
      <c r="AR123" s="359"/>
      <c r="AS123" s="359"/>
      <c r="AT123" s="359"/>
      <c r="AU123" s="359"/>
      <c r="AV123" s="359"/>
      <c r="AW123" s="359"/>
      <c r="AX123" s="359"/>
      <c r="AY123" s="359"/>
      <c r="AZ123" s="359"/>
      <c r="BA123" s="359"/>
      <c r="BB123" s="359"/>
      <c r="BC123" s="357"/>
    </row>
    <row r="124" spans="1:55" s="696" customFormat="1" ht="9.9499999999999993" hidden="1" customHeight="1">
      <c r="A124" s="688"/>
      <c r="B124" s="697" t="s">
        <v>391</v>
      </c>
      <c r="C124" s="695"/>
      <c r="D124" s="700"/>
      <c r="E124" s="701"/>
      <c r="F124" s="701"/>
      <c r="G124" s="701"/>
      <c r="H124" s="695"/>
      <c r="I124" s="695"/>
      <c r="J124" s="702"/>
      <c r="K124" s="698"/>
      <c r="L124" s="695"/>
      <c r="M124" s="695"/>
      <c r="N124" s="695"/>
      <c r="O124" s="695"/>
      <c r="Q124" s="703"/>
      <c r="R124" s="704"/>
      <c r="S124" s="686"/>
      <c r="T124" s="686"/>
      <c r="U124" s="686"/>
      <c r="V124" s="686"/>
      <c r="W124" s="686"/>
      <c r="X124" s="686"/>
      <c r="Y124" s="686"/>
      <c r="Z124" s="686"/>
      <c r="AA124" s="686"/>
      <c r="AB124" s="686"/>
      <c r="AC124" s="686"/>
      <c r="AD124" s="686"/>
      <c r="AE124" s="686"/>
      <c r="AF124" s="686"/>
      <c r="AG124" s="686"/>
      <c r="AH124" s="686"/>
      <c r="AI124" s="686"/>
      <c r="AJ124" s="686"/>
      <c r="AK124" s="686"/>
      <c r="AL124" s="686"/>
      <c r="AM124" s="686"/>
      <c r="AN124" s="686"/>
      <c r="AO124" s="686"/>
      <c r="AP124" s="686"/>
      <c r="AQ124" s="686"/>
      <c r="AR124" s="686"/>
      <c r="AS124" s="686"/>
      <c r="AT124" s="686"/>
      <c r="AU124" s="686"/>
      <c r="AV124" s="686"/>
      <c r="AW124" s="686"/>
      <c r="AX124" s="686"/>
      <c r="AY124" s="686"/>
      <c r="AZ124" s="686"/>
      <c r="BA124" s="686"/>
      <c r="BB124" s="686"/>
      <c r="BC124" s="703"/>
    </row>
    <row r="125" spans="1:55" s="351" customFormat="1" ht="29.1" customHeight="1">
      <c r="A125" s="990"/>
      <c r="B125" s="987" t="s">
        <v>75</v>
      </c>
      <c r="C125" s="540" t="s">
        <v>393</v>
      </c>
      <c r="D125" s="587">
        <v>532111</v>
      </c>
      <c r="E125" s="554"/>
      <c r="F125" s="554"/>
      <c r="G125" s="554">
        <f>H125*J125</f>
        <v>15000000</v>
      </c>
      <c r="H125" s="571">
        <v>2</v>
      </c>
      <c r="I125" s="571" t="s">
        <v>394</v>
      </c>
      <c r="J125" s="708">
        <v>7500000</v>
      </c>
      <c r="K125" s="582" t="s">
        <v>27</v>
      </c>
      <c r="L125" s="574">
        <v>41409</v>
      </c>
      <c r="M125" s="574">
        <v>41425</v>
      </c>
      <c r="N125" s="574">
        <v>41426</v>
      </c>
      <c r="O125" s="574">
        <v>41456</v>
      </c>
      <c r="Q125" s="357"/>
      <c r="R125" s="356"/>
      <c r="S125" s="359"/>
      <c r="T125" s="359"/>
      <c r="U125" s="359"/>
      <c r="V125" s="359"/>
      <c r="W125" s="359"/>
      <c r="X125" s="359"/>
      <c r="Y125" s="359"/>
      <c r="Z125" s="359"/>
      <c r="AA125" s="359"/>
      <c r="AB125" s="359"/>
      <c r="AC125" s="359"/>
      <c r="AD125" s="359"/>
      <c r="AE125" s="359"/>
      <c r="AF125" s="359"/>
      <c r="AG125" s="359"/>
      <c r="AH125" s="359"/>
      <c r="AI125" s="359"/>
      <c r="AJ125" s="359"/>
      <c r="AK125" s="359"/>
      <c r="AL125" s="359"/>
      <c r="AM125" s="359"/>
      <c r="AN125" s="359"/>
      <c r="AO125" s="359"/>
      <c r="AP125" s="359"/>
      <c r="AQ125" s="359"/>
      <c r="AR125" s="359"/>
      <c r="AS125" s="359"/>
      <c r="AT125" s="359"/>
      <c r="AU125" s="359"/>
      <c r="AV125" s="359"/>
      <c r="AW125" s="359"/>
      <c r="AX125" s="359"/>
      <c r="AY125" s="359"/>
      <c r="AZ125" s="359"/>
      <c r="BA125" s="359"/>
      <c r="BB125" s="359"/>
      <c r="BC125" s="357"/>
    </row>
    <row r="126" spans="1:55" s="351" customFormat="1" ht="29.1" customHeight="1">
      <c r="A126" s="992"/>
      <c r="B126" s="989"/>
      <c r="C126" s="540" t="s">
        <v>395</v>
      </c>
      <c r="D126" s="587">
        <v>532111</v>
      </c>
      <c r="E126" s="554"/>
      <c r="F126" s="554"/>
      <c r="G126" s="554">
        <f t="shared" ref="G126:G133" si="5">H126*J126</f>
        <v>3000000</v>
      </c>
      <c r="H126" s="571">
        <v>2</v>
      </c>
      <c r="I126" s="571" t="s">
        <v>394</v>
      </c>
      <c r="J126" s="708">
        <v>1500000</v>
      </c>
      <c r="K126" s="582" t="s">
        <v>27</v>
      </c>
      <c r="L126" s="574">
        <v>41409</v>
      </c>
      <c r="M126" s="574">
        <v>41425</v>
      </c>
      <c r="N126" s="574">
        <v>41426</v>
      </c>
      <c r="O126" s="574">
        <v>41456</v>
      </c>
      <c r="Q126" s="357"/>
      <c r="R126" s="356"/>
      <c r="S126" s="359"/>
      <c r="T126" s="359"/>
      <c r="U126" s="359"/>
      <c r="V126" s="359"/>
      <c r="W126" s="359"/>
      <c r="X126" s="359"/>
      <c r="Y126" s="359"/>
      <c r="Z126" s="359"/>
      <c r="AA126" s="359"/>
      <c r="AB126" s="359"/>
      <c r="AC126" s="359"/>
      <c r="AD126" s="359"/>
      <c r="AE126" s="359"/>
      <c r="AF126" s="359"/>
      <c r="AG126" s="359"/>
      <c r="AH126" s="359"/>
      <c r="AI126" s="359"/>
      <c r="AJ126" s="359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7"/>
    </row>
    <row r="127" spans="1:55" s="351" customFormat="1" ht="29.1" customHeight="1">
      <c r="A127" s="992"/>
      <c r="B127" s="989"/>
      <c r="C127" s="540" t="s">
        <v>396</v>
      </c>
      <c r="D127" s="587">
        <v>532111</v>
      </c>
      <c r="E127" s="554"/>
      <c r="F127" s="554"/>
      <c r="G127" s="554">
        <f t="shared" si="5"/>
        <v>85000000</v>
      </c>
      <c r="H127" s="571">
        <v>10</v>
      </c>
      <c r="I127" s="571" t="s">
        <v>394</v>
      </c>
      <c r="J127" s="708">
        <v>8500000</v>
      </c>
      <c r="K127" s="582" t="s">
        <v>27</v>
      </c>
      <c r="L127" s="574"/>
      <c r="M127" s="574"/>
      <c r="N127" s="574"/>
      <c r="O127" s="574"/>
      <c r="Q127" s="357"/>
      <c r="R127" s="356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7"/>
    </row>
    <row r="128" spans="1:55" s="351" customFormat="1" ht="29.1" customHeight="1">
      <c r="A128" s="992"/>
      <c r="B128" s="989"/>
      <c r="C128" s="540" t="s">
        <v>397</v>
      </c>
      <c r="D128" s="587">
        <v>532111</v>
      </c>
      <c r="E128" s="554"/>
      <c r="F128" s="554"/>
      <c r="G128" s="554">
        <f t="shared" si="5"/>
        <v>15000000</v>
      </c>
      <c r="H128" s="571">
        <v>1</v>
      </c>
      <c r="I128" s="571" t="s">
        <v>394</v>
      </c>
      <c r="J128" s="708">
        <v>15000000</v>
      </c>
      <c r="K128" s="582" t="s">
        <v>27</v>
      </c>
      <c r="L128" s="574"/>
      <c r="M128" s="574"/>
      <c r="N128" s="574"/>
      <c r="O128" s="574"/>
      <c r="Q128" s="357"/>
      <c r="R128" s="356"/>
      <c r="S128" s="359"/>
      <c r="T128" s="359"/>
      <c r="U128" s="359"/>
      <c r="V128" s="359"/>
      <c r="W128" s="359"/>
      <c r="X128" s="359"/>
      <c r="Y128" s="359"/>
      <c r="Z128" s="359"/>
      <c r="AA128" s="359"/>
      <c r="AB128" s="359"/>
      <c r="AC128" s="359"/>
      <c r="AD128" s="359"/>
      <c r="AE128" s="359"/>
      <c r="AF128" s="359"/>
      <c r="AG128" s="359"/>
      <c r="AH128" s="359"/>
      <c r="AI128" s="359"/>
      <c r="AJ128" s="359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7"/>
    </row>
    <row r="129" spans="1:55" s="351" customFormat="1" ht="29.1" customHeight="1">
      <c r="A129" s="992"/>
      <c r="B129" s="989"/>
      <c r="C129" s="540" t="s">
        <v>398</v>
      </c>
      <c r="D129" s="587">
        <v>532111</v>
      </c>
      <c r="E129" s="554"/>
      <c r="F129" s="554"/>
      <c r="G129" s="554">
        <f t="shared" si="5"/>
        <v>900000</v>
      </c>
      <c r="H129" s="571">
        <v>1</v>
      </c>
      <c r="I129" s="571" t="s">
        <v>394</v>
      </c>
      <c r="J129" s="708">
        <v>900000</v>
      </c>
      <c r="K129" s="582" t="s">
        <v>27</v>
      </c>
      <c r="L129" s="574"/>
      <c r="M129" s="574"/>
      <c r="N129" s="574"/>
      <c r="O129" s="574"/>
      <c r="Q129" s="357"/>
      <c r="R129" s="356"/>
      <c r="S129" s="359"/>
      <c r="T129" s="359"/>
      <c r="U129" s="359"/>
      <c r="V129" s="359"/>
      <c r="W129" s="359"/>
      <c r="X129" s="359"/>
      <c r="Y129" s="359"/>
      <c r="Z129" s="359"/>
      <c r="AA129" s="359"/>
      <c r="AB129" s="359"/>
      <c r="AC129" s="359"/>
      <c r="AD129" s="359"/>
      <c r="AE129" s="359"/>
      <c r="AF129" s="359"/>
      <c r="AG129" s="359"/>
      <c r="AH129" s="359"/>
      <c r="AI129" s="359"/>
      <c r="AJ129" s="359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7"/>
    </row>
    <row r="130" spans="1:55" s="351" customFormat="1" ht="29.1" customHeight="1">
      <c r="A130" s="992"/>
      <c r="B130" s="989"/>
      <c r="C130" s="540" t="s">
        <v>399</v>
      </c>
      <c r="D130" s="587">
        <v>532111</v>
      </c>
      <c r="E130" s="554"/>
      <c r="F130" s="554"/>
      <c r="G130" s="554">
        <f t="shared" si="5"/>
        <v>25000000</v>
      </c>
      <c r="H130" s="571">
        <v>1</v>
      </c>
      <c r="I130" s="571" t="s">
        <v>394</v>
      </c>
      <c r="J130" s="708">
        <v>25000000</v>
      </c>
      <c r="K130" s="582" t="s">
        <v>27</v>
      </c>
      <c r="L130" s="574"/>
      <c r="M130" s="574"/>
      <c r="N130" s="574"/>
      <c r="O130" s="574"/>
      <c r="Q130" s="357"/>
      <c r="R130" s="356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7"/>
    </row>
    <row r="131" spans="1:55" s="351" customFormat="1" ht="29.1" customHeight="1">
      <c r="A131" s="992"/>
      <c r="B131" s="989"/>
      <c r="C131" s="540" t="s">
        <v>400</v>
      </c>
      <c r="D131" s="587">
        <v>532111</v>
      </c>
      <c r="E131" s="554"/>
      <c r="F131" s="554"/>
      <c r="G131" s="554">
        <f t="shared" si="5"/>
        <v>2000000</v>
      </c>
      <c r="H131" s="571">
        <v>2</v>
      </c>
      <c r="I131" s="571" t="s">
        <v>394</v>
      </c>
      <c r="J131" s="708">
        <v>1000000</v>
      </c>
      <c r="K131" s="582" t="s">
        <v>27</v>
      </c>
      <c r="L131" s="574"/>
      <c r="M131" s="574"/>
      <c r="N131" s="574"/>
      <c r="O131" s="574"/>
      <c r="Q131" s="357"/>
      <c r="R131" s="356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7"/>
    </row>
    <row r="132" spans="1:55" s="351" customFormat="1" ht="29.1" customHeight="1">
      <c r="A132" s="992"/>
      <c r="B132" s="989"/>
      <c r="C132" s="540" t="s">
        <v>401</v>
      </c>
      <c r="D132" s="587">
        <v>532111</v>
      </c>
      <c r="E132" s="554"/>
      <c r="F132" s="554"/>
      <c r="G132" s="554">
        <f t="shared" si="5"/>
        <v>10000000</v>
      </c>
      <c r="H132" s="571">
        <v>1</v>
      </c>
      <c r="I132" s="571" t="s">
        <v>394</v>
      </c>
      <c r="J132" s="708">
        <v>10000000</v>
      </c>
      <c r="K132" s="582" t="s">
        <v>27</v>
      </c>
      <c r="L132" s="574"/>
      <c r="M132" s="574"/>
      <c r="N132" s="574"/>
      <c r="O132" s="574"/>
      <c r="Q132" s="357"/>
      <c r="R132" s="356"/>
      <c r="S132" s="359"/>
      <c r="T132" s="359"/>
      <c r="U132" s="359"/>
      <c r="V132" s="359"/>
      <c r="W132" s="359"/>
      <c r="X132" s="359"/>
      <c r="Y132" s="359"/>
      <c r="Z132" s="359"/>
      <c r="AA132" s="359"/>
      <c r="AB132" s="359"/>
      <c r="AC132" s="359"/>
      <c r="AD132" s="359"/>
      <c r="AE132" s="359"/>
      <c r="AF132" s="359"/>
      <c r="AG132" s="359"/>
      <c r="AH132" s="359"/>
      <c r="AI132" s="359"/>
      <c r="AJ132" s="359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7"/>
    </row>
    <row r="133" spans="1:55" s="351" customFormat="1" ht="29.1" customHeight="1">
      <c r="A133" s="991"/>
      <c r="B133" s="988"/>
      <c r="C133" s="540" t="s">
        <v>402</v>
      </c>
      <c r="D133" s="587">
        <v>532111</v>
      </c>
      <c r="E133" s="554"/>
      <c r="F133" s="554"/>
      <c r="G133" s="554">
        <f t="shared" si="5"/>
        <v>10000000</v>
      </c>
      <c r="H133" s="571">
        <v>1</v>
      </c>
      <c r="I133" s="571" t="s">
        <v>394</v>
      </c>
      <c r="J133" s="708">
        <v>10000000</v>
      </c>
      <c r="K133" s="582" t="s">
        <v>27</v>
      </c>
      <c r="L133" s="574"/>
      <c r="M133" s="574"/>
      <c r="N133" s="574"/>
      <c r="O133" s="574"/>
      <c r="Q133" s="357"/>
      <c r="R133" s="356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7"/>
    </row>
    <row r="134" spans="1:55" s="696" customFormat="1" ht="29.1" customHeight="1">
      <c r="A134" s="688"/>
      <c r="B134" s="983" t="s">
        <v>404</v>
      </c>
      <c r="C134" s="983"/>
      <c r="D134" s="983"/>
      <c r="E134" s="983"/>
      <c r="F134" s="983"/>
      <c r="G134" s="983"/>
      <c r="H134" s="983"/>
      <c r="I134" s="983"/>
      <c r="J134" s="983"/>
      <c r="K134" s="983"/>
      <c r="L134" s="983"/>
      <c r="M134" s="983"/>
      <c r="N134" s="983"/>
      <c r="O134" s="983"/>
      <c r="P134" s="983"/>
      <c r="Q134" s="703"/>
      <c r="R134" s="704"/>
      <c r="S134" s="686"/>
      <c r="T134" s="686"/>
      <c r="U134" s="686"/>
      <c r="V134" s="686"/>
      <c r="W134" s="686"/>
      <c r="X134" s="686"/>
      <c r="Y134" s="686"/>
      <c r="Z134" s="686"/>
      <c r="AA134" s="686"/>
      <c r="AB134" s="686"/>
      <c r="AC134" s="686"/>
      <c r="AD134" s="686"/>
      <c r="AE134" s="686"/>
      <c r="AF134" s="686"/>
      <c r="AG134" s="686"/>
      <c r="AH134" s="686"/>
      <c r="AI134" s="686"/>
      <c r="AJ134" s="686"/>
      <c r="AK134" s="686"/>
      <c r="AL134" s="686"/>
      <c r="AM134" s="686"/>
      <c r="AN134" s="686"/>
      <c r="AO134" s="686"/>
      <c r="AP134" s="686"/>
      <c r="AQ134" s="686"/>
      <c r="AR134" s="686"/>
      <c r="AS134" s="686"/>
      <c r="AT134" s="686"/>
      <c r="AU134" s="686"/>
      <c r="AV134" s="686"/>
      <c r="AW134" s="686"/>
      <c r="AX134" s="686"/>
      <c r="AY134" s="686"/>
      <c r="AZ134" s="686"/>
      <c r="BA134" s="686"/>
      <c r="BB134" s="686"/>
      <c r="BC134" s="703"/>
    </row>
    <row r="135" spans="1:55" s="351" customFormat="1" ht="29.1" customHeight="1">
      <c r="A135" s="990"/>
      <c r="B135" s="987" t="s">
        <v>75</v>
      </c>
      <c r="C135" s="540" t="s">
        <v>405</v>
      </c>
      <c r="D135" s="587">
        <v>532111</v>
      </c>
      <c r="E135" s="554"/>
      <c r="F135" s="554"/>
      <c r="G135" s="554">
        <f>H135*J135</f>
        <v>6660000</v>
      </c>
      <c r="H135" s="571">
        <v>6</v>
      </c>
      <c r="I135" s="571" t="s">
        <v>394</v>
      </c>
      <c r="J135" s="708">
        <v>1110000</v>
      </c>
      <c r="K135" s="582" t="s">
        <v>27</v>
      </c>
      <c r="L135" s="574">
        <v>41409</v>
      </c>
      <c r="M135" s="574">
        <v>41425</v>
      </c>
      <c r="N135" s="574">
        <v>41426</v>
      </c>
      <c r="O135" s="574">
        <v>41456</v>
      </c>
      <c r="Q135" s="357"/>
      <c r="R135" s="356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/>
      <c r="BA135" s="359"/>
      <c r="BB135" s="359"/>
      <c r="BC135" s="357"/>
    </row>
    <row r="136" spans="1:55" s="351" customFormat="1" ht="29.1" customHeight="1">
      <c r="A136" s="992"/>
      <c r="B136" s="989"/>
      <c r="C136" s="540" t="s">
        <v>406</v>
      </c>
      <c r="D136" s="587">
        <v>532111</v>
      </c>
      <c r="E136" s="554"/>
      <c r="F136" s="554"/>
      <c r="G136" s="554">
        <f t="shared" ref="G136:G144" si="6">H136*J136</f>
        <v>500000</v>
      </c>
      <c r="H136" s="571">
        <v>1</v>
      </c>
      <c r="I136" s="571" t="s">
        <v>394</v>
      </c>
      <c r="J136" s="708">
        <v>500000</v>
      </c>
      <c r="K136" s="582" t="s">
        <v>27</v>
      </c>
      <c r="L136" s="574"/>
      <c r="M136" s="574"/>
      <c r="N136" s="574"/>
      <c r="O136" s="574"/>
      <c r="Q136" s="357"/>
      <c r="R136" s="356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7"/>
    </row>
    <row r="137" spans="1:55" s="351" customFormat="1" ht="29.1" customHeight="1">
      <c r="A137" s="992"/>
      <c r="B137" s="989"/>
      <c r="C137" s="540" t="s">
        <v>407</v>
      </c>
      <c r="D137" s="587">
        <v>532111</v>
      </c>
      <c r="E137" s="554"/>
      <c r="F137" s="554"/>
      <c r="G137" s="554">
        <f t="shared" si="6"/>
        <v>4530000</v>
      </c>
      <c r="H137" s="571">
        <v>1</v>
      </c>
      <c r="I137" s="571" t="s">
        <v>394</v>
      </c>
      <c r="J137" s="708">
        <v>4530000</v>
      </c>
      <c r="K137" s="582" t="s">
        <v>27</v>
      </c>
      <c r="L137" s="574"/>
      <c r="M137" s="574"/>
      <c r="N137" s="574"/>
      <c r="O137" s="574"/>
      <c r="Q137" s="357"/>
      <c r="R137" s="356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7"/>
    </row>
    <row r="138" spans="1:55" s="351" customFormat="1" ht="29.1" customHeight="1">
      <c r="A138" s="992"/>
      <c r="B138" s="989"/>
      <c r="C138" s="540" t="s">
        <v>408</v>
      </c>
      <c r="D138" s="587">
        <v>532111</v>
      </c>
      <c r="E138" s="554"/>
      <c r="F138" s="554"/>
      <c r="G138" s="554">
        <f t="shared" si="6"/>
        <v>15900000</v>
      </c>
      <c r="H138" s="571">
        <v>1</v>
      </c>
      <c r="I138" s="571" t="s">
        <v>394</v>
      </c>
      <c r="J138" s="708">
        <v>15900000</v>
      </c>
      <c r="K138" s="582" t="s">
        <v>27</v>
      </c>
      <c r="L138" s="574"/>
      <c r="M138" s="574"/>
      <c r="N138" s="574"/>
      <c r="O138" s="574"/>
      <c r="Q138" s="357"/>
      <c r="R138" s="356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  <c r="AX138" s="359"/>
      <c r="AY138" s="359"/>
      <c r="AZ138" s="359"/>
      <c r="BA138" s="359"/>
      <c r="BB138" s="359"/>
      <c r="BC138" s="357"/>
    </row>
    <row r="139" spans="1:55" s="351" customFormat="1" ht="29.1" customHeight="1">
      <c r="A139" s="992"/>
      <c r="B139" s="989"/>
      <c r="C139" s="540" t="s">
        <v>393</v>
      </c>
      <c r="D139" s="587">
        <v>532111</v>
      </c>
      <c r="E139" s="554"/>
      <c r="F139" s="554"/>
      <c r="G139" s="554">
        <f t="shared" si="6"/>
        <v>23500000</v>
      </c>
      <c r="H139" s="571">
        <v>5</v>
      </c>
      <c r="I139" s="571" t="s">
        <v>394</v>
      </c>
      <c r="J139" s="708">
        <v>4700000</v>
      </c>
      <c r="K139" s="582" t="s">
        <v>27</v>
      </c>
      <c r="L139" s="574"/>
      <c r="M139" s="574"/>
      <c r="N139" s="574"/>
      <c r="O139" s="574"/>
      <c r="Q139" s="357"/>
      <c r="R139" s="356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7"/>
    </row>
    <row r="140" spans="1:55" s="351" customFormat="1" ht="29.1" customHeight="1">
      <c r="A140" s="992"/>
      <c r="B140" s="989"/>
      <c r="C140" s="540" t="s">
        <v>409</v>
      </c>
      <c r="D140" s="587">
        <v>532111</v>
      </c>
      <c r="E140" s="554"/>
      <c r="F140" s="554"/>
      <c r="G140" s="554">
        <f t="shared" si="6"/>
        <v>1240000</v>
      </c>
      <c r="H140" s="571">
        <v>1</v>
      </c>
      <c r="I140" s="571" t="s">
        <v>394</v>
      </c>
      <c r="J140" s="708">
        <v>1240000</v>
      </c>
      <c r="K140" s="582" t="s">
        <v>27</v>
      </c>
      <c r="L140" s="574"/>
      <c r="M140" s="574"/>
      <c r="N140" s="574"/>
      <c r="O140" s="574"/>
      <c r="Q140" s="357"/>
      <c r="R140" s="356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/>
      <c r="BA140" s="359"/>
      <c r="BB140" s="359"/>
      <c r="BC140" s="357"/>
    </row>
    <row r="141" spans="1:55" s="351" customFormat="1" ht="29.1" customHeight="1">
      <c r="A141" s="992"/>
      <c r="B141" s="989"/>
      <c r="C141" s="540" t="s">
        <v>410</v>
      </c>
      <c r="D141" s="587">
        <v>532111</v>
      </c>
      <c r="E141" s="554"/>
      <c r="F141" s="554"/>
      <c r="G141" s="554">
        <f t="shared" si="6"/>
        <v>9264000</v>
      </c>
      <c r="H141" s="571">
        <v>12</v>
      </c>
      <c r="I141" s="571" t="s">
        <v>394</v>
      </c>
      <c r="J141" s="708">
        <v>772000</v>
      </c>
      <c r="K141" s="582" t="s">
        <v>27</v>
      </c>
      <c r="L141" s="574"/>
      <c r="M141" s="574"/>
      <c r="N141" s="574"/>
      <c r="O141" s="574"/>
      <c r="Q141" s="357"/>
      <c r="R141" s="356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7"/>
    </row>
    <row r="142" spans="1:55" s="351" customFormat="1" ht="29.1" customHeight="1">
      <c r="A142" s="991"/>
      <c r="B142" s="988"/>
      <c r="C142" s="540" t="s">
        <v>398</v>
      </c>
      <c r="D142" s="587">
        <v>532111</v>
      </c>
      <c r="E142" s="554"/>
      <c r="F142" s="554"/>
      <c r="G142" s="554">
        <f t="shared" si="6"/>
        <v>900000</v>
      </c>
      <c r="H142" s="571">
        <v>1</v>
      </c>
      <c r="I142" s="571" t="s">
        <v>394</v>
      </c>
      <c r="J142" s="708">
        <v>900000</v>
      </c>
      <c r="K142" s="582" t="s">
        <v>27</v>
      </c>
      <c r="L142" s="574"/>
      <c r="M142" s="574"/>
      <c r="N142" s="574"/>
      <c r="O142" s="574"/>
      <c r="Q142" s="357"/>
      <c r="R142" s="356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  <c r="AN142" s="359"/>
      <c r="AO142" s="359"/>
      <c r="AP142" s="359"/>
      <c r="AQ142" s="359"/>
      <c r="AR142" s="359"/>
      <c r="AS142" s="359"/>
      <c r="AT142" s="359"/>
      <c r="AU142" s="359"/>
      <c r="AV142" s="359"/>
      <c r="AW142" s="359"/>
      <c r="AX142" s="359"/>
      <c r="AY142" s="359"/>
      <c r="AZ142" s="359"/>
      <c r="BA142" s="359"/>
      <c r="BB142" s="359"/>
      <c r="BC142" s="357"/>
    </row>
    <row r="143" spans="1:55" s="351" customFormat="1" ht="29.1" customHeight="1">
      <c r="A143" s="990"/>
      <c r="B143" s="987" t="s">
        <v>412</v>
      </c>
      <c r="C143" s="540" t="s">
        <v>413</v>
      </c>
      <c r="D143" s="587">
        <v>532121</v>
      </c>
      <c r="E143" s="554"/>
      <c r="F143" s="554"/>
      <c r="G143" s="554">
        <f t="shared" si="6"/>
        <v>300000</v>
      </c>
      <c r="H143" s="571">
        <v>1</v>
      </c>
      <c r="I143" s="571" t="s">
        <v>394</v>
      </c>
      <c r="J143" s="606">
        <v>300000</v>
      </c>
      <c r="K143" s="582" t="s">
        <v>27</v>
      </c>
      <c r="L143" s="574"/>
      <c r="M143" s="574"/>
      <c r="N143" s="574"/>
      <c r="O143" s="574"/>
      <c r="Q143" s="357"/>
      <c r="R143" s="356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7"/>
    </row>
    <row r="144" spans="1:55" s="351" customFormat="1" ht="29.1" customHeight="1">
      <c r="A144" s="991"/>
      <c r="B144" s="988"/>
      <c r="C144" s="540" t="s">
        <v>414</v>
      </c>
      <c r="D144" s="587">
        <v>532121</v>
      </c>
      <c r="E144" s="554"/>
      <c r="F144" s="554"/>
      <c r="G144" s="554">
        <f t="shared" si="6"/>
        <v>750000</v>
      </c>
      <c r="H144" s="571">
        <v>1</v>
      </c>
      <c r="I144" s="571" t="s">
        <v>394</v>
      </c>
      <c r="J144" s="606">
        <v>750000</v>
      </c>
      <c r="K144" s="582" t="s">
        <v>27</v>
      </c>
      <c r="L144" s="574"/>
      <c r="M144" s="574"/>
      <c r="N144" s="574"/>
      <c r="O144" s="574"/>
      <c r="Q144" s="357"/>
      <c r="R144" s="356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/>
      <c r="BA144" s="359"/>
      <c r="BB144" s="359"/>
      <c r="BC144" s="357"/>
    </row>
    <row r="145" spans="1:55" s="351" customFormat="1" ht="9.9499999999999993" hidden="1" customHeight="1">
      <c r="A145" s="509"/>
      <c r="B145" s="542"/>
      <c r="C145" s="546"/>
      <c r="D145" s="587"/>
      <c r="E145" s="554"/>
      <c r="F145" s="554"/>
      <c r="G145" s="554"/>
      <c r="H145" s="571"/>
      <c r="I145" s="571"/>
      <c r="J145" s="572"/>
      <c r="K145" s="582"/>
      <c r="L145" s="571"/>
      <c r="M145" s="571"/>
      <c r="N145" s="571"/>
      <c r="O145" s="571"/>
      <c r="Q145" s="357"/>
      <c r="R145" s="356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7"/>
    </row>
    <row r="146" spans="1:55" s="696" customFormat="1" ht="9.9499999999999993" hidden="1" customHeight="1">
      <c r="A146" s="688"/>
      <c r="B146" s="697" t="s">
        <v>416</v>
      </c>
      <c r="C146" s="695"/>
      <c r="D146" s="700"/>
      <c r="E146" s="701"/>
      <c r="F146" s="701"/>
      <c r="G146" s="701"/>
      <c r="H146" s="695"/>
      <c r="I146" s="695"/>
      <c r="J146" s="702"/>
      <c r="K146" s="698"/>
      <c r="L146" s="706"/>
      <c r="M146" s="706"/>
      <c r="N146" s="706"/>
      <c r="O146" s="706"/>
      <c r="Q146" s="703"/>
      <c r="R146" s="704"/>
      <c r="S146" s="686"/>
      <c r="T146" s="686"/>
      <c r="U146" s="686"/>
      <c r="V146" s="686"/>
      <c r="W146" s="686"/>
      <c r="X146" s="686"/>
      <c r="Y146" s="686"/>
      <c r="Z146" s="686"/>
      <c r="AA146" s="686"/>
      <c r="AB146" s="686"/>
      <c r="AC146" s="686"/>
      <c r="AD146" s="686"/>
      <c r="AE146" s="686"/>
      <c r="AF146" s="686"/>
      <c r="AG146" s="686"/>
      <c r="AH146" s="686"/>
      <c r="AI146" s="686"/>
      <c r="AJ146" s="686"/>
      <c r="AK146" s="686"/>
      <c r="AL146" s="686"/>
      <c r="AM146" s="686"/>
      <c r="AN146" s="686"/>
      <c r="AO146" s="686"/>
      <c r="AP146" s="686"/>
      <c r="AQ146" s="686"/>
      <c r="AR146" s="686"/>
      <c r="AS146" s="686"/>
      <c r="AT146" s="686"/>
      <c r="AU146" s="686"/>
      <c r="AV146" s="686"/>
      <c r="AW146" s="686"/>
      <c r="AX146" s="686"/>
      <c r="AY146" s="686"/>
      <c r="AZ146" s="686"/>
      <c r="BA146" s="686"/>
      <c r="BB146" s="686"/>
      <c r="BC146" s="703"/>
    </row>
    <row r="147" spans="1:55" s="696" customFormat="1" ht="29.1" customHeight="1">
      <c r="A147" s="688"/>
      <c r="B147" s="697" t="s">
        <v>418</v>
      </c>
      <c r="C147" s="695"/>
      <c r="D147" s="700"/>
      <c r="E147" s="701"/>
      <c r="F147" s="701"/>
      <c r="G147" s="701"/>
      <c r="H147" s="695"/>
      <c r="I147" s="695"/>
      <c r="J147" s="702"/>
      <c r="K147" s="698"/>
      <c r="L147" s="695"/>
      <c r="M147" s="695"/>
      <c r="N147" s="695"/>
      <c r="O147" s="695"/>
      <c r="Q147" s="703"/>
      <c r="R147" s="704"/>
      <c r="S147" s="686"/>
      <c r="T147" s="686"/>
      <c r="U147" s="686"/>
      <c r="V147" s="686"/>
      <c r="W147" s="686"/>
      <c r="X147" s="686"/>
      <c r="Y147" s="686"/>
      <c r="Z147" s="686"/>
      <c r="AA147" s="686"/>
      <c r="AB147" s="686"/>
      <c r="AC147" s="686"/>
      <c r="AD147" s="686"/>
      <c r="AE147" s="686"/>
      <c r="AF147" s="686"/>
      <c r="AG147" s="686"/>
      <c r="AH147" s="686"/>
      <c r="AI147" s="686"/>
      <c r="AJ147" s="686"/>
      <c r="AK147" s="686"/>
      <c r="AL147" s="686"/>
      <c r="AM147" s="686"/>
      <c r="AN147" s="686"/>
      <c r="AO147" s="686"/>
      <c r="AP147" s="686"/>
      <c r="AQ147" s="686"/>
      <c r="AR147" s="686"/>
      <c r="AS147" s="686"/>
      <c r="AT147" s="686"/>
      <c r="AU147" s="686"/>
      <c r="AV147" s="686"/>
      <c r="AW147" s="686"/>
      <c r="AX147" s="686"/>
      <c r="AY147" s="686"/>
      <c r="AZ147" s="686"/>
      <c r="BA147" s="686"/>
      <c r="BB147" s="686"/>
      <c r="BC147" s="703"/>
    </row>
    <row r="148" spans="1:55" s="351" customFormat="1" ht="29.1" customHeight="1">
      <c r="A148" s="990"/>
      <c r="B148" s="987" t="s">
        <v>75</v>
      </c>
      <c r="C148" s="540" t="s">
        <v>398</v>
      </c>
      <c r="D148" s="587">
        <v>532111</v>
      </c>
      <c r="E148" s="554"/>
      <c r="F148" s="554"/>
      <c r="G148" s="554">
        <f>H148*J148</f>
        <v>2000000</v>
      </c>
      <c r="H148" s="571">
        <v>2</v>
      </c>
      <c r="I148" s="571" t="s">
        <v>394</v>
      </c>
      <c r="J148" s="741">
        <v>1000000</v>
      </c>
      <c r="K148" s="582" t="s">
        <v>27</v>
      </c>
      <c r="L148" s="574">
        <v>41409</v>
      </c>
      <c r="M148" s="574">
        <v>41425</v>
      </c>
      <c r="N148" s="574">
        <v>41506</v>
      </c>
      <c r="O148" s="574">
        <v>41578</v>
      </c>
      <c r="Q148" s="357"/>
      <c r="R148" s="356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359"/>
      <c r="AW148" s="359"/>
      <c r="AX148" s="359"/>
      <c r="AY148" s="359"/>
      <c r="AZ148" s="359"/>
      <c r="BA148" s="359"/>
      <c r="BB148" s="359"/>
      <c r="BC148" s="357"/>
    </row>
    <row r="149" spans="1:55" s="351" customFormat="1" ht="29.1" customHeight="1">
      <c r="A149" s="992"/>
      <c r="B149" s="989"/>
      <c r="C149" s="540" t="s">
        <v>419</v>
      </c>
      <c r="D149" s="587">
        <v>532111</v>
      </c>
      <c r="E149" s="554"/>
      <c r="F149" s="554"/>
      <c r="G149" s="554">
        <f t="shared" ref="G149:G153" si="7">H149*J149</f>
        <v>3200000</v>
      </c>
      <c r="H149" s="571">
        <v>2</v>
      </c>
      <c r="I149" s="571" t="s">
        <v>394</v>
      </c>
      <c r="J149" s="741">
        <v>1600000</v>
      </c>
      <c r="K149" s="582" t="s">
        <v>27</v>
      </c>
      <c r="L149" s="574"/>
      <c r="M149" s="574"/>
      <c r="N149" s="574"/>
      <c r="O149" s="574"/>
      <c r="Q149" s="357"/>
      <c r="R149" s="356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7"/>
    </row>
    <row r="150" spans="1:55" s="351" customFormat="1" ht="29.1" customHeight="1">
      <c r="A150" s="992"/>
      <c r="B150" s="989"/>
      <c r="C150" s="540" t="s">
        <v>420</v>
      </c>
      <c r="D150" s="587">
        <v>532111</v>
      </c>
      <c r="E150" s="554"/>
      <c r="F150" s="554"/>
      <c r="G150" s="554">
        <f t="shared" si="7"/>
        <v>5500000</v>
      </c>
      <c r="H150" s="571">
        <v>1</v>
      </c>
      <c r="I150" s="571" t="s">
        <v>394</v>
      </c>
      <c r="J150" s="741">
        <v>5500000</v>
      </c>
      <c r="K150" s="582" t="s">
        <v>27</v>
      </c>
      <c r="L150" s="574"/>
      <c r="M150" s="574"/>
      <c r="N150" s="574"/>
      <c r="O150" s="574"/>
      <c r="Q150" s="357"/>
      <c r="R150" s="356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  <c r="AN150" s="359"/>
      <c r="AO150" s="359"/>
      <c r="AP150" s="359"/>
      <c r="AQ150" s="359"/>
      <c r="AR150" s="359"/>
      <c r="AS150" s="359"/>
      <c r="AT150" s="359"/>
      <c r="AU150" s="359"/>
      <c r="AV150" s="359"/>
      <c r="AW150" s="359"/>
      <c r="AX150" s="359"/>
      <c r="AY150" s="359"/>
      <c r="AZ150" s="359"/>
      <c r="BA150" s="359"/>
      <c r="BB150" s="359"/>
      <c r="BC150" s="357"/>
    </row>
    <row r="151" spans="1:55" s="351" customFormat="1" ht="29.1" customHeight="1">
      <c r="A151" s="992"/>
      <c r="B151" s="989"/>
      <c r="C151" s="540" t="s">
        <v>410</v>
      </c>
      <c r="D151" s="587">
        <v>532111</v>
      </c>
      <c r="E151" s="554"/>
      <c r="F151" s="554"/>
      <c r="G151" s="554">
        <f t="shared" si="7"/>
        <v>7000000</v>
      </c>
      <c r="H151" s="571">
        <v>4</v>
      </c>
      <c r="I151" s="571" t="s">
        <v>394</v>
      </c>
      <c r="J151" s="741">
        <v>1750000</v>
      </c>
      <c r="K151" s="582" t="s">
        <v>27</v>
      </c>
      <c r="L151" s="574"/>
      <c r="M151" s="574"/>
      <c r="N151" s="574"/>
      <c r="O151" s="574"/>
      <c r="Q151" s="357"/>
      <c r="R151" s="356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  <c r="AN151" s="359"/>
      <c r="AO151" s="359"/>
      <c r="AP151" s="359"/>
      <c r="AQ151" s="359"/>
      <c r="AR151" s="359"/>
      <c r="AS151" s="359"/>
      <c r="AT151" s="359"/>
      <c r="AU151" s="359"/>
      <c r="AV151" s="359"/>
      <c r="AW151" s="359"/>
      <c r="AX151" s="359"/>
      <c r="AY151" s="359"/>
      <c r="AZ151" s="359"/>
      <c r="BA151" s="359"/>
      <c r="BB151" s="359"/>
      <c r="BC151" s="357"/>
    </row>
    <row r="152" spans="1:55" s="351" customFormat="1" ht="29.1" customHeight="1">
      <c r="A152" s="992"/>
      <c r="B152" s="989"/>
      <c r="C152" s="540" t="s">
        <v>393</v>
      </c>
      <c r="D152" s="587">
        <v>532111</v>
      </c>
      <c r="E152" s="554"/>
      <c r="F152" s="554"/>
      <c r="G152" s="554">
        <f t="shared" si="7"/>
        <v>30000000</v>
      </c>
      <c r="H152" s="571">
        <v>4</v>
      </c>
      <c r="I152" s="571" t="s">
        <v>394</v>
      </c>
      <c r="J152" s="741">
        <v>7500000</v>
      </c>
      <c r="K152" s="582" t="s">
        <v>27</v>
      </c>
      <c r="L152" s="574"/>
      <c r="M152" s="574"/>
      <c r="N152" s="574"/>
      <c r="O152" s="574"/>
      <c r="Q152" s="357"/>
      <c r="R152" s="356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  <c r="AN152" s="359"/>
      <c r="AO152" s="359"/>
      <c r="AP152" s="359"/>
      <c r="AQ152" s="359"/>
      <c r="AR152" s="359"/>
      <c r="AS152" s="359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7"/>
    </row>
    <row r="153" spans="1:55" s="351" customFormat="1" ht="29.1" customHeight="1">
      <c r="A153" s="991"/>
      <c r="B153" s="988"/>
      <c r="C153" s="540" t="s">
        <v>401</v>
      </c>
      <c r="D153" s="587">
        <v>532111</v>
      </c>
      <c r="E153" s="554"/>
      <c r="F153" s="554"/>
      <c r="G153" s="554">
        <f t="shared" si="7"/>
        <v>10000000</v>
      </c>
      <c r="H153" s="571">
        <v>1</v>
      </c>
      <c r="I153" s="571" t="s">
        <v>394</v>
      </c>
      <c r="J153" s="741">
        <v>10000000</v>
      </c>
      <c r="K153" s="582" t="s">
        <v>27</v>
      </c>
      <c r="L153" s="574"/>
      <c r="M153" s="574"/>
      <c r="N153" s="574"/>
      <c r="O153" s="574"/>
      <c r="Q153" s="357"/>
      <c r="R153" s="356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  <c r="AN153" s="359"/>
      <c r="AO153" s="359"/>
      <c r="AP153" s="359"/>
      <c r="AQ153" s="359"/>
      <c r="AR153" s="359"/>
      <c r="AS153" s="359"/>
      <c r="AT153" s="359"/>
      <c r="AU153" s="359"/>
      <c r="AV153" s="359"/>
      <c r="AW153" s="359"/>
      <c r="AX153" s="359"/>
      <c r="AY153" s="359"/>
      <c r="AZ153" s="359"/>
      <c r="BA153" s="359"/>
      <c r="BB153" s="359"/>
      <c r="BC153" s="357"/>
    </row>
    <row r="154" spans="1:55" s="351" customFormat="1" ht="9.9499999999999993" hidden="1" customHeight="1">
      <c r="A154" s="509"/>
      <c r="B154" s="542"/>
      <c r="C154" s="546"/>
      <c r="D154" s="587"/>
      <c r="E154" s="554"/>
      <c r="F154" s="554"/>
      <c r="G154" s="554"/>
      <c r="H154" s="571"/>
      <c r="I154" s="571"/>
      <c r="J154" s="572"/>
      <c r="K154" s="582"/>
      <c r="L154" s="571"/>
      <c r="M154" s="571"/>
      <c r="N154" s="571"/>
      <c r="O154" s="571"/>
      <c r="Q154" s="357"/>
      <c r="R154" s="356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  <c r="AN154" s="359"/>
      <c r="AO154" s="359"/>
      <c r="AP154" s="359"/>
      <c r="AQ154" s="359"/>
      <c r="AR154" s="359"/>
      <c r="AS154" s="359"/>
      <c r="AT154" s="359"/>
      <c r="AU154" s="359"/>
      <c r="AV154" s="359"/>
      <c r="AW154" s="359"/>
      <c r="AX154" s="359"/>
      <c r="AY154" s="359"/>
      <c r="AZ154" s="359"/>
      <c r="BA154" s="359"/>
      <c r="BB154" s="359"/>
      <c r="BC154" s="357"/>
    </row>
    <row r="155" spans="1:55" s="696" customFormat="1" ht="29.1" customHeight="1">
      <c r="A155" s="688"/>
      <c r="B155" s="983" t="s">
        <v>457</v>
      </c>
      <c r="C155" s="983"/>
      <c r="D155" s="983"/>
      <c r="E155" s="983"/>
      <c r="F155" s="983"/>
      <c r="G155" s="983"/>
      <c r="H155" s="983"/>
      <c r="I155" s="983"/>
      <c r="J155" s="983"/>
      <c r="K155" s="983"/>
      <c r="L155" s="983"/>
      <c r="M155" s="983"/>
      <c r="N155" s="983"/>
      <c r="O155" s="983"/>
      <c r="P155" s="983"/>
      <c r="Q155" s="703"/>
      <c r="R155" s="704"/>
      <c r="S155" s="686"/>
      <c r="T155" s="686"/>
      <c r="U155" s="686"/>
      <c r="V155" s="686"/>
      <c r="W155" s="686"/>
      <c r="X155" s="686"/>
      <c r="Y155" s="686"/>
      <c r="Z155" s="686"/>
      <c r="AA155" s="686"/>
      <c r="AB155" s="686"/>
      <c r="AC155" s="686"/>
      <c r="AD155" s="686"/>
      <c r="AE155" s="686"/>
      <c r="AF155" s="686"/>
      <c r="AG155" s="686"/>
      <c r="AH155" s="686"/>
      <c r="AI155" s="686"/>
      <c r="AJ155" s="686"/>
      <c r="AK155" s="686"/>
      <c r="AL155" s="686"/>
      <c r="AM155" s="686"/>
      <c r="AN155" s="686"/>
      <c r="AO155" s="686"/>
      <c r="AP155" s="686"/>
      <c r="AQ155" s="686"/>
      <c r="AR155" s="686"/>
      <c r="AS155" s="686"/>
      <c r="AT155" s="686"/>
      <c r="AU155" s="686"/>
      <c r="AV155" s="686"/>
      <c r="AW155" s="686"/>
      <c r="AX155" s="686"/>
      <c r="AY155" s="686"/>
      <c r="AZ155" s="686"/>
      <c r="BA155" s="686"/>
      <c r="BB155" s="686"/>
      <c r="BC155" s="703"/>
    </row>
    <row r="156" spans="1:55" s="351" customFormat="1" ht="29.1" customHeight="1">
      <c r="A156" s="990"/>
      <c r="B156" s="987" t="s">
        <v>75</v>
      </c>
      <c r="C156" s="540" t="s">
        <v>458</v>
      </c>
      <c r="D156" s="587">
        <v>532111</v>
      </c>
      <c r="E156" s="554"/>
      <c r="F156" s="554"/>
      <c r="G156" s="554">
        <f>H156*J156</f>
        <v>100000000</v>
      </c>
      <c r="H156" s="571">
        <v>1</v>
      </c>
      <c r="I156" s="571" t="s">
        <v>394</v>
      </c>
      <c r="J156" s="708">
        <v>100000000</v>
      </c>
      <c r="K156" s="582" t="s">
        <v>27</v>
      </c>
      <c r="L156" s="574">
        <v>41409</v>
      </c>
      <c r="M156" s="574">
        <v>41425</v>
      </c>
      <c r="N156" s="574">
        <v>41506</v>
      </c>
      <c r="O156" s="574">
        <v>41578</v>
      </c>
      <c r="Q156" s="357"/>
      <c r="R156" s="356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  <c r="AN156" s="359"/>
      <c r="AO156" s="359"/>
      <c r="AP156" s="359"/>
      <c r="AQ156" s="359"/>
      <c r="AR156" s="359"/>
      <c r="AS156" s="359"/>
      <c r="AT156" s="359"/>
      <c r="AU156" s="359"/>
      <c r="AV156" s="359"/>
      <c r="AW156" s="359"/>
      <c r="AX156" s="359"/>
      <c r="AY156" s="359"/>
      <c r="AZ156" s="359"/>
      <c r="BA156" s="359"/>
      <c r="BB156" s="359"/>
      <c r="BC156" s="357"/>
    </row>
    <row r="157" spans="1:55" s="351" customFormat="1" ht="29.1" customHeight="1">
      <c r="A157" s="992"/>
      <c r="B157" s="989"/>
      <c r="C157" s="540" t="s">
        <v>393</v>
      </c>
      <c r="D157" s="587">
        <v>532111</v>
      </c>
      <c r="E157" s="554"/>
      <c r="F157" s="554"/>
      <c r="G157" s="554">
        <f t="shared" ref="G157:G160" si="8">H157*J157</f>
        <v>63000000</v>
      </c>
      <c r="H157" s="571">
        <v>9</v>
      </c>
      <c r="I157" s="571" t="s">
        <v>394</v>
      </c>
      <c r="J157" s="708">
        <v>7000000</v>
      </c>
      <c r="K157" s="582" t="s">
        <v>27</v>
      </c>
      <c r="L157" s="574"/>
      <c r="M157" s="574"/>
      <c r="N157" s="574"/>
      <c r="O157" s="574"/>
      <c r="Q157" s="357"/>
      <c r="R157" s="356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  <c r="AN157" s="359"/>
      <c r="AO157" s="359"/>
      <c r="AP157" s="359"/>
      <c r="AQ157" s="359"/>
      <c r="AR157" s="359"/>
      <c r="AS157" s="359"/>
      <c r="AT157" s="359"/>
      <c r="AU157" s="359"/>
      <c r="AV157" s="359"/>
      <c r="AW157" s="359"/>
      <c r="AX157" s="359"/>
      <c r="AY157" s="359"/>
      <c r="AZ157" s="359"/>
      <c r="BA157" s="359"/>
      <c r="BB157" s="359"/>
      <c r="BC157" s="357"/>
    </row>
    <row r="158" spans="1:55" s="351" customFormat="1" ht="29.1" customHeight="1">
      <c r="A158" s="992"/>
      <c r="B158" s="989"/>
      <c r="C158" s="540" t="s">
        <v>459</v>
      </c>
      <c r="D158" s="587">
        <v>532111</v>
      </c>
      <c r="E158" s="554"/>
      <c r="F158" s="554"/>
      <c r="G158" s="554">
        <f t="shared" si="8"/>
        <v>7000000</v>
      </c>
      <c r="H158" s="571">
        <v>2</v>
      </c>
      <c r="I158" s="571" t="s">
        <v>394</v>
      </c>
      <c r="J158" s="708">
        <v>3500000</v>
      </c>
      <c r="K158" s="582" t="s">
        <v>27</v>
      </c>
      <c r="L158" s="574"/>
      <c r="M158" s="574"/>
      <c r="N158" s="574"/>
      <c r="O158" s="574"/>
      <c r="Q158" s="357"/>
      <c r="R158" s="356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  <c r="AN158" s="359"/>
      <c r="AO158" s="359"/>
      <c r="AP158" s="359"/>
      <c r="AQ158" s="359"/>
      <c r="AR158" s="359"/>
      <c r="AS158" s="359"/>
      <c r="AT158" s="359"/>
      <c r="AU158" s="359"/>
      <c r="AV158" s="359"/>
      <c r="AW158" s="359"/>
      <c r="AX158" s="359"/>
      <c r="AY158" s="359"/>
      <c r="AZ158" s="359"/>
      <c r="BA158" s="359"/>
      <c r="BB158" s="359"/>
      <c r="BC158" s="357"/>
    </row>
    <row r="159" spans="1:55" s="351" customFormat="1" ht="29.1" customHeight="1">
      <c r="A159" s="992"/>
      <c r="B159" s="989"/>
      <c r="C159" s="540" t="s">
        <v>396</v>
      </c>
      <c r="D159" s="587">
        <v>532111</v>
      </c>
      <c r="E159" s="554"/>
      <c r="F159" s="554"/>
      <c r="G159" s="554">
        <f t="shared" si="8"/>
        <v>17000000</v>
      </c>
      <c r="H159" s="571">
        <v>2</v>
      </c>
      <c r="I159" s="571" t="s">
        <v>394</v>
      </c>
      <c r="J159" s="708">
        <v>8500000</v>
      </c>
      <c r="K159" s="582" t="s">
        <v>27</v>
      </c>
      <c r="L159" s="574"/>
      <c r="M159" s="574"/>
      <c r="N159" s="574"/>
      <c r="O159" s="574"/>
      <c r="Q159" s="357"/>
      <c r="R159" s="356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  <c r="AN159" s="359"/>
      <c r="AO159" s="359"/>
      <c r="AP159" s="359"/>
      <c r="AQ159" s="359"/>
      <c r="AR159" s="359"/>
      <c r="AS159" s="359"/>
      <c r="AT159" s="359"/>
      <c r="AU159" s="359"/>
      <c r="AV159" s="359"/>
      <c r="AW159" s="359"/>
      <c r="AX159" s="359"/>
      <c r="AY159" s="359"/>
      <c r="AZ159" s="359"/>
      <c r="BA159" s="359"/>
      <c r="BB159" s="359"/>
      <c r="BC159" s="357"/>
    </row>
    <row r="160" spans="1:55" s="351" customFormat="1" ht="29.1" customHeight="1">
      <c r="A160" s="991"/>
      <c r="B160" s="988"/>
      <c r="C160" s="540" t="s">
        <v>460</v>
      </c>
      <c r="D160" s="587">
        <v>532111</v>
      </c>
      <c r="E160" s="554"/>
      <c r="F160" s="554"/>
      <c r="G160" s="554">
        <f t="shared" si="8"/>
        <v>2000000</v>
      </c>
      <c r="H160" s="571">
        <v>2</v>
      </c>
      <c r="I160" s="571" t="s">
        <v>394</v>
      </c>
      <c r="J160" s="708">
        <v>1000000</v>
      </c>
      <c r="K160" s="582" t="s">
        <v>27</v>
      </c>
      <c r="L160" s="574"/>
      <c r="M160" s="574"/>
      <c r="N160" s="574"/>
      <c r="O160" s="574"/>
      <c r="Q160" s="357"/>
      <c r="R160" s="356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  <c r="AN160" s="359"/>
      <c r="AO160" s="359"/>
      <c r="AP160" s="359"/>
      <c r="AQ160" s="359"/>
      <c r="AR160" s="359"/>
      <c r="AS160" s="359"/>
      <c r="AT160" s="359"/>
      <c r="AU160" s="359"/>
      <c r="AV160" s="359"/>
      <c r="AW160" s="359"/>
      <c r="AX160" s="359"/>
      <c r="AY160" s="359"/>
      <c r="AZ160" s="359"/>
      <c r="BA160" s="359"/>
      <c r="BB160" s="359"/>
      <c r="BC160" s="357"/>
    </row>
    <row r="161" spans="1:55" s="696" customFormat="1" ht="29.1" customHeight="1">
      <c r="A161" s="688"/>
      <c r="B161" s="983" t="s">
        <v>462</v>
      </c>
      <c r="C161" s="983"/>
      <c r="D161" s="983"/>
      <c r="E161" s="983"/>
      <c r="F161" s="983"/>
      <c r="G161" s="983"/>
      <c r="H161" s="983"/>
      <c r="I161" s="983"/>
      <c r="J161" s="983"/>
      <c r="K161" s="983"/>
      <c r="L161" s="983"/>
      <c r="M161" s="983"/>
      <c r="N161" s="983"/>
      <c r="O161" s="983"/>
      <c r="P161" s="983"/>
      <c r="Q161" s="703"/>
      <c r="R161" s="704"/>
      <c r="S161" s="686"/>
      <c r="T161" s="686"/>
      <c r="U161" s="686"/>
      <c r="V161" s="686"/>
      <c r="W161" s="686"/>
      <c r="X161" s="686"/>
      <c r="Y161" s="686"/>
      <c r="Z161" s="686"/>
      <c r="AA161" s="686"/>
      <c r="AB161" s="686"/>
      <c r="AC161" s="686"/>
      <c r="AD161" s="686"/>
      <c r="AE161" s="686"/>
      <c r="AF161" s="686"/>
      <c r="AG161" s="686"/>
      <c r="AH161" s="686"/>
      <c r="AI161" s="686"/>
      <c r="AJ161" s="686"/>
      <c r="AK161" s="686"/>
      <c r="AL161" s="686"/>
      <c r="AM161" s="686"/>
      <c r="AN161" s="686"/>
      <c r="AO161" s="686"/>
      <c r="AP161" s="686"/>
      <c r="AQ161" s="686"/>
      <c r="AR161" s="686"/>
      <c r="AS161" s="686"/>
      <c r="AT161" s="686"/>
      <c r="AU161" s="686"/>
      <c r="AV161" s="686"/>
      <c r="AW161" s="686"/>
      <c r="AX161" s="686"/>
      <c r="AY161" s="686"/>
      <c r="AZ161" s="686"/>
      <c r="BA161" s="686"/>
      <c r="BB161" s="686"/>
      <c r="BC161" s="703"/>
    </row>
    <row r="162" spans="1:55" s="351" customFormat="1" ht="29.1" customHeight="1">
      <c r="A162" s="993"/>
      <c r="B162" s="987" t="s">
        <v>75</v>
      </c>
      <c r="C162" s="540" t="s">
        <v>393</v>
      </c>
      <c r="D162" s="587">
        <v>532111</v>
      </c>
      <c r="E162" s="554"/>
      <c r="F162" s="554"/>
      <c r="G162" s="554">
        <f>H162*J162</f>
        <v>22500000</v>
      </c>
      <c r="H162" s="571">
        <v>3</v>
      </c>
      <c r="I162" s="571" t="s">
        <v>394</v>
      </c>
      <c r="J162" s="708">
        <v>7500000</v>
      </c>
      <c r="K162" s="582" t="s">
        <v>27</v>
      </c>
      <c r="L162" s="574">
        <v>41409</v>
      </c>
      <c r="M162" s="574">
        <v>41425</v>
      </c>
      <c r="N162" s="574">
        <v>41506</v>
      </c>
      <c r="O162" s="574">
        <v>41578</v>
      </c>
      <c r="Q162" s="357"/>
      <c r="R162" s="356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  <c r="AN162" s="359"/>
      <c r="AO162" s="359"/>
      <c r="AP162" s="359"/>
      <c r="AQ162" s="359"/>
      <c r="AR162" s="359"/>
      <c r="AS162" s="359"/>
      <c r="AT162" s="359"/>
      <c r="AU162" s="359"/>
      <c r="AV162" s="359"/>
      <c r="AW162" s="359"/>
      <c r="AX162" s="359"/>
      <c r="AY162" s="359"/>
      <c r="AZ162" s="359"/>
      <c r="BA162" s="359"/>
      <c r="BB162" s="359"/>
      <c r="BC162" s="357"/>
    </row>
    <row r="163" spans="1:55" s="351" customFormat="1" ht="29.1" customHeight="1">
      <c r="A163" s="994"/>
      <c r="B163" s="988"/>
      <c r="C163" s="540" t="s">
        <v>395</v>
      </c>
      <c r="D163" s="587">
        <v>532111</v>
      </c>
      <c r="E163" s="554"/>
      <c r="F163" s="554"/>
      <c r="G163" s="554">
        <f>H163*J163</f>
        <v>4500000</v>
      </c>
      <c r="H163" s="571">
        <v>3</v>
      </c>
      <c r="I163" s="571" t="s">
        <v>394</v>
      </c>
      <c r="J163" s="708">
        <v>1500000</v>
      </c>
      <c r="K163" s="582" t="s">
        <v>27</v>
      </c>
      <c r="L163" s="574"/>
      <c r="M163" s="574"/>
      <c r="N163" s="574"/>
      <c r="O163" s="574"/>
      <c r="Q163" s="357"/>
      <c r="R163" s="356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  <c r="AN163" s="359"/>
      <c r="AO163" s="359"/>
      <c r="AP163" s="359"/>
      <c r="AQ163" s="359"/>
      <c r="AR163" s="359"/>
      <c r="AS163" s="359"/>
      <c r="AT163" s="359"/>
      <c r="AU163" s="359"/>
      <c r="AV163" s="359"/>
      <c r="AW163" s="359"/>
      <c r="AX163" s="359"/>
      <c r="AY163" s="359"/>
      <c r="AZ163" s="359"/>
      <c r="BA163" s="359"/>
      <c r="BB163" s="359"/>
      <c r="BC163" s="357"/>
    </row>
    <row r="164" spans="1:55" s="696" customFormat="1" ht="29.1" customHeight="1">
      <c r="A164" s="688"/>
      <c r="B164" s="983" t="s">
        <v>464</v>
      </c>
      <c r="C164" s="983"/>
      <c r="D164" s="983"/>
      <c r="E164" s="983"/>
      <c r="F164" s="983"/>
      <c r="G164" s="983"/>
      <c r="H164" s="983"/>
      <c r="I164" s="983"/>
      <c r="J164" s="983"/>
      <c r="K164" s="983"/>
      <c r="L164" s="983"/>
      <c r="M164" s="983"/>
      <c r="N164" s="983"/>
      <c r="O164" s="983"/>
      <c r="P164" s="983"/>
      <c r="Q164" s="703"/>
      <c r="R164" s="704"/>
      <c r="S164" s="686"/>
      <c r="T164" s="686"/>
      <c r="U164" s="686"/>
      <c r="V164" s="686"/>
      <c r="W164" s="686"/>
      <c r="X164" s="686"/>
      <c r="Y164" s="686"/>
      <c r="Z164" s="686"/>
      <c r="AA164" s="686"/>
      <c r="AB164" s="686"/>
      <c r="AC164" s="686"/>
      <c r="AD164" s="686"/>
      <c r="AE164" s="686"/>
      <c r="AF164" s="686"/>
      <c r="AG164" s="686"/>
      <c r="AH164" s="686"/>
      <c r="AI164" s="686"/>
      <c r="AJ164" s="686"/>
      <c r="AK164" s="686"/>
      <c r="AL164" s="686"/>
      <c r="AM164" s="686"/>
      <c r="AN164" s="686"/>
      <c r="AO164" s="686"/>
      <c r="AP164" s="686"/>
      <c r="AQ164" s="686"/>
      <c r="AR164" s="686"/>
      <c r="AS164" s="686"/>
      <c r="AT164" s="686"/>
      <c r="AU164" s="686"/>
      <c r="AV164" s="686"/>
      <c r="AW164" s="686"/>
      <c r="AX164" s="686"/>
      <c r="AY164" s="686"/>
      <c r="AZ164" s="686"/>
      <c r="BA164" s="686"/>
      <c r="BB164" s="686"/>
      <c r="BC164" s="703"/>
    </row>
    <row r="165" spans="1:55" s="351" customFormat="1" ht="29.1" customHeight="1">
      <c r="A165" s="993"/>
      <c r="B165" s="987" t="s">
        <v>75</v>
      </c>
      <c r="C165" s="540" t="s">
        <v>393</v>
      </c>
      <c r="D165" s="587">
        <v>532111</v>
      </c>
      <c r="E165" s="554"/>
      <c r="F165" s="554"/>
      <c r="G165" s="554">
        <f>H165*J165</f>
        <v>15000000</v>
      </c>
      <c r="H165" s="571">
        <v>2</v>
      </c>
      <c r="I165" s="571" t="s">
        <v>394</v>
      </c>
      <c r="J165" s="708">
        <v>7500000</v>
      </c>
      <c r="K165" s="582" t="s">
        <v>27</v>
      </c>
      <c r="L165" s="574">
        <v>41409</v>
      </c>
      <c r="M165" s="574">
        <v>41425</v>
      </c>
      <c r="N165" s="574">
        <v>41506</v>
      </c>
      <c r="O165" s="574">
        <v>41578</v>
      </c>
      <c r="Q165" s="357"/>
      <c r="R165" s="356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  <c r="AN165" s="359"/>
      <c r="AO165" s="359"/>
      <c r="AP165" s="359"/>
      <c r="AQ165" s="359"/>
      <c r="AR165" s="359"/>
      <c r="AS165" s="359"/>
      <c r="AT165" s="359"/>
      <c r="AU165" s="359"/>
      <c r="AV165" s="359"/>
      <c r="AW165" s="359"/>
      <c r="AX165" s="359"/>
      <c r="AY165" s="359"/>
      <c r="AZ165" s="359"/>
      <c r="BA165" s="359"/>
      <c r="BB165" s="359"/>
      <c r="BC165" s="357"/>
    </row>
    <row r="166" spans="1:55" s="351" customFormat="1" ht="29.1" customHeight="1">
      <c r="A166" s="995"/>
      <c r="B166" s="989"/>
      <c r="C166" s="540" t="s">
        <v>395</v>
      </c>
      <c r="D166" s="587"/>
      <c r="E166" s="554"/>
      <c r="F166" s="554"/>
      <c r="G166" s="554">
        <f t="shared" ref="G166:G177" si="9">H166*J166</f>
        <v>3000000</v>
      </c>
      <c r="H166" s="571">
        <v>2</v>
      </c>
      <c r="I166" s="571" t="s">
        <v>394</v>
      </c>
      <c r="J166" s="708">
        <v>1500000</v>
      </c>
      <c r="K166" s="582" t="s">
        <v>27</v>
      </c>
      <c r="L166" s="574"/>
      <c r="M166" s="574"/>
      <c r="N166" s="574"/>
      <c r="O166" s="574"/>
      <c r="Q166" s="357"/>
      <c r="R166" s="356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  <c r="BA166" s="359"/>
      <c r="BB166" s="359"/>
      <c r="BC166" s="357"/>
    </row>
    <row r="167" spans="1:55" s="351" customFormat="1" ht="29.1" customHeight="1">
      <c r="A167" s="994"/>
      <c r="B167" s="988"/>
      <c r="C167" s="540" t="s">
        <v>465</v>
      </c>
      <c r="D167" s="587"/>
      <c r="E167" s="554"/>
      <c r="F167" s="554"/>
      <c r="G167" s="554">
        <f t="shared" si="9"/>
        <v>20000000</v>
      </c>
      <c r="H167" s="571">
        <v>1</v>
      </c>
      <c r="I167" s="571" t="s">
        <v>29</v>
      </c>
      <c r="J167" s="708">
        <v>20000000</v>
      </c>
      <c r="K167" s="582" t="s">
        <v>27</v>
      </c>
      <c r="L167" s="574"/>
      <c r="M167" s="574"/>
      <c r="N167" s="574"/>
      <c r="O167" s="574"/>
      <c r="Q167" s="357"/>
      <c r="R167" s="356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359"/>
      <c r="AV167" s="359"/>
      <c r="AW167" s="359"/>
      <c r="AX167" s="359"/>
      <c r="AY167" s="359"/>
      <c r="AZ167" s="359"/>
      <c r="BA167" s="359"/>
      <c r="BB167" s="359"/>
      <c r="BC167" s="357"/>
    </row>
    <row r="168" spans="1:55" s="696" customFormat="1" ht="27.75" hidden="1" customHeight="1">
      <c r="A168" s="688"/>
      <c r="B168" s="983" t="s">
        <v>509</v>
      </c>
      <c r="C168" s="983"/>
      <c r="D168" s="983"/>
      <c r="E168" s="983"/>
      <c r="F168" s="983"/>
      <c r="G168" s="983"/>
      <c r="H168" s="983"/>
      <c r="I168" s="983"/>
      <c r="J168" s="983"/>
      <c r="K168" s="983"/>
      <c r="L168" s="983"/>
      <c r="M168" s="983"/>
      <c r="N168" s="983"/>
      <c r="O168" s="983"/>
      <c r="P168" s="983"/>
      <c r="Q168" s="703"/>
      <c r="R168" s="704"/>
      <c r="S168" s="686"/>
      <c r="T168" s="686"/>
      <c r="U168" s="686"/>
      <c r="V168" s="686"/>
      <c r="W168" s="686"/>
      <c r="X168" s="686"/>
      <c r="Y168" s="686"/>
      <c r="Z168" s="686"/>
      <c r="AA168" s="686"/>
      <c r="AB168" s="686"/>
      <c r="AC168" s="686"/>
      <c r="AD168" s="686"/>
      <c r="AE168" s="686"/>
      <c r="AF168" s="686"/>
      <c r="AG168" s="686"/>
      <c r="AH168" s="686"/>
      <c r="AI168" s="686"/>
      <c r="AJ168" s="686"/>
      <c r="AK168" s="686"/>
      <c r="AL168" s="686"/>
      <c r="AM168" s="686"/>
      <c r="AN168" s="686"/>
      <c r="AO168" s="686"/>
      <c r="AP168" s="686"/>
      <c r="AQ168" s="686"/>
      <c r="AR168" s="686"/>
      <c r="AS168" s="686"/>
      <c r="AT168" s="686"/>
      <c r="AU168" s="686"/>
      <c r="AV168" s="686"/>
      <c r="AW168" s="686"/>
      <c r="AX168" s="686"/>
      <c r="AY168" s="686"/>
      <c r="AZ168" s="686"/>
      <c r="BA168" s="686"/>
      <c r="BB168" s="686"/>
      <c r="BC168" s="703"/>
    </row>
    <row r="169" spans="1:55" s="351" customFormat="1" ht="29.1" customHeight="1">
      <c r="A169" s="990"/>
      <c r="B169" s="987" t="s">
        <v>75</v>
      </c>
      <c r="C169" s="540" t="s">
        <v>510</v>
      </c>
      <c r="D169" s="587">
        <v>532111</v>
      </c>
      <c r="E169" s="554"/>
      <c r="F169" s="554"/>
      <c r="G169" s="554">
        <f>H169*J169</f>
        <v>35000000</v>
      </c>
      <c r="H169" s="571">
        <v>1</v>
      </c>
      <c r="I169" s="571" t="s">
        <v>29</v>
      </c>
      <c r="J169" s="708">
        <v>35000000</v>
      </c>
      <c r="K169" s="582" t="s">
        <v>27</v>
      </c>
      <c r="L169" s="574">
        <v>41337</v>
      </c>
      <c r="M169" s="574">
        <v>41369</v>
      </c>
      <c r="N169" s="574">
        <v>41374</v>
      </c>
      <c r="O169" s="574">
        <v>41402</v>
      </c>
      <c r="Q169" s="357"/>
      <c r="R169" s="356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  <c r="AN169" s="359"/>
      <c r="AO169" s="359"/>
      <c r="AP169" s="359"/>
      <c r="AQ169" s="359"/>
      <c r="AR169" s="359"/>
      <c r="AS169" s="359"/>
      <c r="AT169" s="359"/>
      <c r="AU169" s="359"/>
      <c r="AV169" s="359"/>
      <c r="AW169" s="359"/>
      <c r="AX169" s="359"/>
      <c r="AY169" s="359"/>
      <c r="AZ169" s="359"/>
      <c r="BA169" s="359"/>
      <c r="BB169" s="359"/>
      <c r="BC169" s="357"/>
    </row>
    <row r="170" spans="1:55" s="351" customFormat="1" ht="29.1" customHeight="1">
      <c r="A170" s="992"/>
      <c r="B170" s="989"/>
      <c r="C170" s="540" t="s">
        <v>511</v>
      </c>
      <c r="D170" s="587">
        <v>532111</v>
      </c>
      <c r="E170" s="554"/>
      <c r="F170" s="554"/>
      <c r="G170" s="554">
        <f t="shared" ref="G170:G175" si="10">H170*J170</f>
        <v>15000000</v>
      </c>
      <c r="H170" s="571">
        <v>1</v>
      </c>
      <c r="I170" s="571" t="s">
        <v>394</v>
      </c>
      <c r="J170" s="708">
        <v>15000000</v>
      </c>
      <c r="K170" s="582" t="s">
        <v>27</v>
      </c>
      <c r="L170" s="574"/>
      <c r="M170" s="574"/>
      <c r="N170" s="574"/>
      <c r="O170" s="574"/>
      <c r="Q170" s="357"/>
      <c r="R170" s="356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  <c r="AN170" s="359"/>
      <c r="AO170" s="359"/>
      <c r="AP170" s="359"/>
      <c r="AQ170" s="359"/>
      <c r="AR170" s="359"/>
      <c r="AS170" s="359"/>
      <c r="AT170" s="359"/>
      <c r="AU170" s="359"/>
      <c r="AV170" s="359"/>
      <c r="AW170" s="359"/>
      <c r="AX170" s="359"/>
      <c r="AY170" s="359"/>
      <c r="AZ170" s="359"/>
      <c r="BA170" s="359"/>
      <c r="BB170" s="359"/>
      <c r="BC170" s="357"/>
    </row>
    <row r="171" spans="1:55" s="351" customFormat="1" ht="29.1" customHeight="1">
      <c r="A171" s="992"/>
      <c r="B171" s="989"/>
      <c r="C171" s="540" t="s">
        <v>512</v>
      </c>
      <c r="D171" s="587">
        <v>532111</v>
      </c>
      <c r="E171" s="554"/>
      <c r="F171" s="554"/>
      <c r="G171" s="554">
        <f t="shared" si="10"/>
        <v>45000000</v>
      </c>
      <c r="H171" s="571">
        <v>1</v>
      </c>
      <c r="I171" s="571" t="s">
        <v>29</v>
      </c>
      <c r="J171" s="708">
        <v>45000000</v>
      </c>
      <c r="K171" s="582" t="s">
        <v>27</v>
      </c>
      <c r="L171" s="574"/>
      <c r="M171" s="574"/>
      <c r="N171" s="574"/>
      <c r="O171" s="574"/>
      <c r="Q171" s="357"/>
      <c r="R171" s="356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  <c r="AN171" s="359"/>
      <c r="AO171" s="359"/>
      <c r="AP171" s="359"/>
      <c r="AQ171" s="359"/>
      <c r="AR171" s="359"/>
      <c r="AS171" s="359"/>
      <c r="AT171" s="359"/>
      <c r="AU171" s="359"/>
      <c r="AV171" s="359"/>
      <c r="AW171" s="359"/>
      <c r="AX171" s="359"/>
      <c r="AY171" s="359"/>
      <c r="AZ171" s="359"/>
      <c r="BA171" s="359"/>
      <c r="BB171" s="359"/>
      <c r="BC171" s="357"/>
    </row>
    <row r="172" spans="1:55" s="351" customFormat="1" ht="29.1" customHeight="1">
      <c r="A172" s="992"/>
      <c r="B172" s="989"/>
      <c r="C172" s="540" t="s">
        <v>513</v>
      </c>
      <c r="D172" s="587">
        <v>532111</v>
      </c>
      <c r="E172" s="554"/>
      <c r="F172" s="554"/>
      <c r="G172" s="554">
        <f t="shared" si="10"/>
        <v>25000000</v>
      </c>
      <c r="H172" s="571">
        <v>1</v>
      </c>
      <c r="I172" s="571" t="s">
        <v>394</v>
      </c>
      <c r="J172" s="708">
        <v>25000000</v>
      </c>
      <c r="K172" s="582" t="s">
        <v>27</v>
      </c>
      <c r="L172" s="574"/>
      <c r="M172" s="574"/>
      <c r="N172" s="574"/>
      <c r="O172" s="574"/>
      <c r="Q172" s="357"/>
      <c r="R172" s="356"/>
      <c r="S172" s="359"/>
      <c r="T172" s="359"/>
      <c r="U172" s="359"/>
      <c r="V172" s="359"/>
      <c r="W172" s="359"/>
      <c r="X172" s="359"/>
      <c r="Y172" s="359"/>
      <c r="Z172" s="359"/>
      <c r="AA172" s="359"/>
      <c r="AB172" s="359"/>
      <c r="AC172" s="359"/>
      <c r="AD172" s="359"/>
      <c r="AE172" s="359"/>
      <c r="AF172" s="359"/>
      <c r="AG172" s="359"/>
      <c r="AH172" s="359"/>
      <c r="AI172" s="359"/>
      <c r="AJ172" s="359"/>
      <c r="AK172" s="359"/>
      <c r="AL172" s="359"/>
      <c r="AM172" s="359"/>
      <c r="AN172" s="359"/>
      <c r="AO172" s="359"/>
      <c r="AP172" s="359"/>
      <c r="AQ172" s="359"/>
      <c r="AR172" s="359"/>
      <c r="AS172" s="359"/>
      <c r="AT172" s="359"/>
      <c r="AU172" s="359"/>
      <c r="AV172" s="359"/>
      <c r="AW172" s="359"/>
      <c r="AX172" s="359"/>
      <c r="AY172" s="359"/>
      <c r="AZ172" s="359"/>
      <c r="BA172" s="359"/>
      <c r="BB172" s="359"/>
      <c r="BC172" s="357"/>
    </row>
    <row r="173" spans="1:55" s="351" customFormat="1" ht="29.1" customHeight="1">
      <c r="A173" s="992"/>
      <c r="B173" s="989"/>
      <c r="C173" s="540" t="s">
        <v>514</v>
      </c>
      <c r="D173" s="587">
        <v>532111</v>
      </c>
      <c r="E173" s="554"/>
      <c r="F173" s="554"/>
      <c r="G173" s="554">
        <f t="shared" si="10"/>
        <v>25000000</v>
      </c>
      <c r="H173" s="571">
        <v>1</v>
      </c>
      <c r="I173" s="571" t="s">
        <v>29</v>
      </c>
      <c r="J173" s="708">
        <v>25000000</v>
      </c>
      <c r="K173" s="582" t="s">
        <v>27</v>
      </c>
      <c r="L173" s="574"/>
      <c r="M173" s="574"/>
      <c r="N173" s="574"/>
      <c r="O173" s="574"/>
      <c r="Q173" s="357"/>
      <c r="R173" s="356"/>
      <c r="S173" s="359"/>
      <c r="T173" s="359"/>
      <c r="U173" s="359"/>
      <c r="V173" s="359"/>
      <c r="W173" s="359"/>
      <c r="X173" s="359"/>
      <c r="Y173" s="359"/>
      <c r="Z173" s="359"/>
      <c r="AA173" s="359"/>
      <c r="AB173" s="359"/>
      <c r="AC173" s="359"/>
      <c r="AD173" s="359"/>
      <c r="AE173" s="359"/>
      <c r="AF173" s="359"/>
      <c r="AG173" s="359"/>
      <c r="AH173" s="359"/>
      <c r="AI173" s="359"/>
      <c r="AJ173" s="359"/>
      <c r="AK173" s="359"/>
      <c r="AL173" s="359"/>
      <c r="AM173" s="359"/>
      <c r="AN173" s="359"/>
      <c r="AO173" s="359"/>
      <c r="AP173" s="359"/>
      <c r="AQ173" s="359"/>
      <c r="AR173" s="359"/>
      <c r="AS173" s="359"/>
      <c r="AT173" s="359"/>
      <c r="AU173" s="359"/>
      <c r="AV173" s="359"/>
      <c r="AW173" s="359"/>
      <c r="AX173" s="359"/>
      <c r="AY173" s="359"/>
      <c r="AZ173" s="359"/>
      <c r="BA173" s="359"/>
      <c r="BB173" s="359"/>
      <c r="BC173" s="357"/>
    </row>
    <row r="174" spans="1:55" s="351" customFormat="1" ht="29.1" customHeight="1">
      <c r="A174" s="992"/>
      <c r="B174" s="989"/>
      <c r="C174" s="540" t="s">
        <v>515</v>
      </c>
      <c r="D174" s="587">
        <v>532111</v>
      </c>
      <c r="E174" s="554"/>
      <c r="F174" s="554"/>
      <c r="G174" s="554">
        <f t="shared" si="10"/>
        <v>27000000</v>
      </c>
      <c r="H174" s="571">
        <v>3</v>
      </c>
      <c r="I174" s="571" t="s">
        <v>394</v>
      </c>
      <c r="J174" s="708">
        <v>9000000</v>
      </c>
      <c r="K174" s="582" t="s">
        <v>27</v>
      </c>
      <c r="L174" s="574"/>
      <c r="M174" s="574"/>
      <c r="N174" s="574"/>
      <c r="O174" s="574"/>
      <c r="Q174" s="357"/>
      <c r="R174" s="356"/>
      <c r="S174" s="359"/>
      <c r="T174" s="359"/>
      <c r="U174" s="359"/>
      <c r="V174" s="359"/>
      <c r="W174" s="359"/>
      <c r="X174" s="359"/>
      <c r="Y174" s="359"/>
      <c r="Z174" s="359"/>
      <c r="AA174" s="359"/>
      <c r="AB174" s="359"/>
      <c r="AC174" s="359"/>
      <c r="AD174" s="359"/>
      <c r="AE174" s="359"/>
      <c r="AF174" s="359"/>
      <c r="AG174" s="359"/>
      <c r="AH174" s="359"/>
      <c r="AI174" s="359"/>
      <c r="AJ174" s="359"/>
      <c r="AK174" s="359"/>
      <c r="AL174" s="359"/>
      <c r="AM174" s="359"/>
      <c r="AN174" s="359"/>
      <c r="AO174" s="359"/>
      <c r="AP174" s="359"/>
      <c r="AQ174" s="359"/>
      <c r="AR174" s="359"/>
      <c r="AS174" s="359"/>
      <c r="AT174" s="359"/>
      <c r="AU174" s="359"/>
      <c r="AV174" s="359"/>
      <c r="AW174" s="359"/>
      <c r="AX174" s="359"/>
      <c r="AY174" s="359"/>
      <c r="AZ174" s="359"/>
      <c r="BA174" s="359"/>
      <c r="BB174" s="359"/>
      <c r="BC174" s="357"/>
    </row>
    <row r="175" spans="1:55" s="351" customFormat="1" ht="29.1" customHeight="1">
      <c r="A175" s="991"/>
      <c r="B175" s="988"/>
      <c r="C175" s="540" t="s">
        <v>516</v>
      </c>
      <c r="D175" s="587">
        <v>532111</v>
      </c>
      <c r="E175" s="554"/>
      <c r="F175" s="554"/>
      <c r="G175" s="554">
        <f t="shared" si="10"/>
        <v>30000000</v>
      </c>
      <c r="H175" s="571">
        <v>6</v>
      </c>
      <c r="I175" s="571" t="s">
        <v>394</v>
      </c>
      <c r="J175" s="708">
        <v>5000000</v>
      </c>
      <c r="K175" s="582" t="s">
        <v>27</v>
      </c>
      <c r="L175" s="574"/>
      <c r="M175" s="574"/>
      <c r="N175" s="574"/>
      <c r="O175" s="574"/>
      <c r="Q175" s="357"/>
      <c r="R175" s="356"/>
      <c r="S175" s="359"/>
      <c r="T175" s="359"/>
      <c r="U175" s="359"/>
      <c r="V175" s="359"/>
      <c r="W175" s="359"/>
      <c r="X175" s="359"/>
      <c r="Y175" s="359"/>
      <c r="Z175" s="359"/>
      <c r="AA175" s="359"/>
      <c r="AB175" s="359"/>
      <c r="AC175" s="359"/>
      <c r="AD175" s="359"/>
      <c r="AE175" s="359"/>
      <c r="AF175" s="359"/>
      <c r="AG175" s="359"/>
      <c r="AH175" s="359"/>
      <c r="AI175" s="359"/>
      <c r="AJ175" s="359"/>
      <c r="AK175" s="359"/>
      <c r="AL175" s="359"/>
      <c r="AM175" s="359"/>
      <c r="AN175" s="359"/>
      <c r="AO175" s="359"/>
      <c r="AP175" s="359"/>
      <c r="AQ175" s="359"/>
      <c r="AR175" s="359"/>
      <c r="AS175" s="359"/>
      <c r="AT175" s="359"/>
      <c r="AU175" s="359"/>
      <c r="AV175" s="359"/>
      <c r="AW175" s="359"/>
      <c r="AX175" s="359"/>
      <c r="AY175" s="359"/>
      <c r="AZ175" s="359"/>
      <c r="BA175" s="359"/>
      <c r="BB175" s="359"/>
      <c r="BC175" s="357"/>
    </row>
    <row r="176" spans="1:55" s="696" customFormat="1" ht="29.1" customHeight="1">
      <c r="A176" s="688"/>
      <c r="B176" s="983" t="s">
        <v>467</v>
      </c>
      <c r="C176" s="983"/>
      <c r="D176" s="983"/>
      <c r="E176" s="983"/>
      <c r="F176" s="983"/>
      <c r="G176" s="983"/>
      <c r="H176" s="983"/>
      <c r="I176" s="983"/>
      <c r="J176" s="983"/>
      <c r="K176" s="983"/>
      <c r="L176" s="983"/>
      <c r="M176" s="983"/>
      <c r="N176" s="983"/>
      <c r="O176" s="983"/>
      <c r="P176" s="983"/>
      <c r="Q176" s="703"/>
      <c r="R176" s="704"/>
      <c r="S176" s="686"/>
      <c r="T176" s="686"/>
      <c r="U176" s="686"/>
      <c r="V176" s="686"/>
      <c r="W176" s="686"/>
      <c r="X176" s="686"/>
      <c r="Y176" s="686"/>
      <c r="Z176" s="686"/>
      <c r="AA176" s="686"/>
      <c r="AB176" s="686"/>
      <c r="AC176" s="686"/>
      <c r="AD176" s="686"/>
      <c r="AE176" s="686"/>
      <c r="AF176" s="686"/>
      <c r="AG176" s="686"/>
      <c r="AH176" s="686"/>
      <c r="AI176" s="686"/>
      <c r="AJ176" s="686"/>
      <c r="AK176" s="686"/>
      <c r="AL176" s="686"/>
      <c r="AM176" s="686"/>
      <c r="AN176" s="686"/>
      <c r="AO176" s="686"/>
      <c r="AP176" s="686"/>
      <c r="AQ176" s="686"/>
      <c r="AR176" s="686"/>
      <c r="AS176" s="686"/>
      <c r="AT176" s="686"/>
      <c r="AU176" s="686"/>
      <c r="AV176" s="686"/>
      <c r="AW176" s="686"/>
      <c r="AX176" s="686"/>
      <c r="AY176" s="686"/>
      <c r="AZ176" s="686"/>
      <c r="BA176" s="686"/>
      <c r="BB176" s="686"/>
      <c r="BC176" s="703"/>
    </row>
    <row r="177" spans="1:72" s="351" customFormat="1" ht="29.1" customHeight="1">
      <c r="A177" s="509"/>
      <c r="B177" s="541" t="s">
        <v>75</v>
      </c>
      <c r="C177" s="540" t="s">
        <v>468</v>
      </c>
      <c r="D177" s="587">
        <v>532111</v>
      </c>
      <c r="E177" s="554"/>
      <c r="F177" s="554"/>
      <c r="G177" s="554">
        <f t="shared" si="9"/>
        <v>30000000</v>
      </c>
      <c r="H177" s="571">
        <v>1</v>
      </c>
      <c r="I177" s="571" t="s">
        <v>29</v>
      </c>
      <c r="J177" s="710">
        <v>30000000</v>
      </c>
      <c r="K177" s="582" t="s">
        <v>27</v>
      </c>
      <c r="L177" s="574">
        <v>41375</v>
      </c>
      <c r="M177" s="574">
        <v>41384</v>
      </c>
      <c r="N177" s="574">
        <v>41404</v>
      </c>
      <c r="O177" s="574">
        <v>41435</v>
      </c>
      <c r="Q177" s="357"/>
      <c r="R177" s="356"/>
      <c r="S177" s="359"/>
      <c r="T177" s="359"/>
      <c r="U177" s="359"/>
      <c r="V177" s="359"/>
      <c r="W177" s="359"/>
      <c r="X177" s="359"/>
      <c r="Y177" s="359"/>
      <c r="Z177" s="359"/>
      <c r="AA177" s="359"/>
      <c r="AB177" s="359"/>
      <c r="AC177" s="359"/>
      <c r="AD177" s="359"/>
      <c r="AE177" s="359"/>
      <c r="AF177" s="359"/>
      <c r="AG177" s="359"/>
      <c r="AH177" s="359"/>
      <c r="AI177" s="359"/>
      <c r="AJ177" s="359"/>
      <c r="AK177" s="359"/>
      <c r="AL177" s="359"/>
      <c r="AM177" s="359"/>
      <c r="AN177" s="359"/>
      <c r="AO177" s="359"/>
      <c r="AP177" s="359"/>
      <c r="AQ177" s="359"/>
      <c r="AR177" s="359"/>
      <c r="AS177" s="359"/>
      <c r="AT177" s="359"/>
      <c r="AU177" s="359"/>
      <c r="AV177" s="359"/>
      <c r="AW177" s="359"/>
      <c r="AX177" s="359"/>
      <c r="AY177" s="359"/>
      <c r="AZ177" s="359"/>
      <c r="BA177" s="359"/>
      <c r="BB177" s="359"/>
      <c r="BC177" s="357"/>
    </row>
    <row r="178" spans="1:72" s="696" customFormat="1" ht="29.1" customHeight="1">
      <c r="A178" s="997" t="s">
        <v>1024</v>
      </c>
      <c r="B178" s="998"/>
      <c r="C178" s="998"/>
      <c r="D178" s="998"/>
      <c r="E178" s="998"/>
      <c r="F178" s="998"/>
      <c r="G178" s="998"/>
      <c r="H178" s="998"/>
      <c r="I178" s="998"/>
      <c r="J178" s="998"/>
      <c r="K178" s="998"/>
      <c r="L178" s="998"/>
      <c r="M178" s="998"/>
      <c r="N178" s="998"/>
      <c r="O178" s="998"/>
      <c r="P178" s="999"/>
      <c r="Q178" s="703"/>
      <c r="R178" s="704"/>
      <c r="S178" s="686"/>
      <c r="T178" s="686"/>
      <c r="U178" s="686"/>
      <c r="V178" s="686"/>
      <c r="W178" s="686"/>
      <c r="X178" s="686"/>
      <c r="Y178" s="686"/>
      <c r="Z178" s="686"/>
      <c r="AA178" s="686"/>
      <c r="AB178" s="686"/>
      <c r="AC178" s="686"/>
      <c r="AD178" s="686"/>
      <c r="AE178" s="686"/>
      <c r="AF178" s="686"/>
      <c r="AG178" s="686"/>
      <c r="AH178" s="686"/>
      <c r="AI178" s="686"/>
      <c r="AJ178" s="686"/>
      <c r="AK178" s="686"/>
      <c r="AL178" s="686"/>
      <c r="AM178" s="686"/>
      <c r="AN178" s="686"/>
      <c r="AO178" s="686"/>
      <c r="AP178" s="686"/>
      <c r="AQ178" s="686"/>
      <c r="AR178" s="686"/>
      <c r="AS178" s="686"/>
      <c r="AT178" s="686"/>
      <c r="AU178" s="686"/>
      <c r="AV178" s="686"/>
      <c r="AW178" s="686"/>
      <c r="AX178" s="686"/>
      <c r="AY178" s="686"/>
      <c r="AZ178" s="686"/>
      <c r="BA178" s="686"/>
      <c r="BB178" s="686"/>
      <c r="BC178" s="703"/>
    </row>
    <row r="179" spans="1:72" s="351" customFormat="1" ht="29.1" customHeight="1">
      <c r="A179" s="509"/>
      <c r="B179" s="541" t="s">
        <v>75</v>
      </c>
      <c r="C179" s="540" t="s">
        <v>395</v>
      </c>
      <c r="D179" s="587">
        <v>532111</v>
      </c>
      <c r="E179" s="554"/>
      <c r="F179" s="554"/>
      <c r="G179" s="554">
        <f t="shared" ref="G179:G185" si="11">H179*J179</f>
        <v>7550000</v>
      </c>
      <c r="H179" s="571">
        <v>2</v>
      </c>
      <c r="I179" s="571" t="s">
        <v>394</v>
      </c>
      <c r="J179" s="708">
        <v>3775000</v>
      </c>
      <c r="K179" s="582" t="s">
        <v>27</v>
      </c>
      <c r="L179" s="574">
        <v>41409</v>
      </c>
      <c r="M179" s="574">
        <v>41425</v>
      </c>
      <c r="N179" s="574">
        <v>41506</v>
      </c>
      <c r="O179" s="574">
        <v>41578</v>
      </c>
      <c r="Q179" s="357"/>
      <c r="R179" s="356"/>
      <c r="S179" s="359"/>
      <c r="T179" s="359"/>
      <c r="U179" s="359"/>
      <c r="V179" s="359"/>
      <c r="W179" s="359"/>
      <c r="X179" s="359"/>
      <c r="Y179" s="359"/>
      <c r="Z179" s="359"/>
      <c r="AA179" s="359"/>
      <c r="AB179" s="359"/>
      <c r="AC179" s="359"/>
      <c r="AD179" s="359"/>
      <c r="AE179" s="359"/>
      <c r="AF179" s="359"/>
      <c r="AG179" s="359"/>
      <c r="AH179" s="359"/>
      <c r="AI179" s="359"/>
      <c r="AJ179" s="359"/>
      <c r="AK179" s="359"/>
      <c r="AL179" s="359"/>
      <c r="AM179" s="359"/>
      <c r="AN179" s="359"/>
      <c r="AO179" s="359"/>
      <c r="AP179" s="359"/>
      <c r="AQ179" s="359"/>
      <c r="AR179" s="359"/>
      <c r="AS179" s="359"/>
      <c r="AT179" s="359"/>
      <c r="AU179" s="359"/>
      <c r="AV179" s="359"/>
      <c r="AW179" s="359"/>
      <c r="AX179" s="359"/>
      <c r="AY179" s="359"/>
      <c r="AZ179" s="359"/>
      <c r="BA179" s="359"/>
      <c r="BB179" s="359"/>
      <c r="BC179" s="357"/>
    </row>
    <row r="180" spans="1:72" s="351" customFormat="1" ht="29.1" customHeight="1">
      <c r="A180" s="509"/>
      <c r="B180" s="541"/>
      <c r="C180" s="540" t="s">
        <v>423</v>
      </c>
      <c r="D180" s="587">
        <v>532111</v>
      </c>
      <c r="E180" s="554"/>
      <c r="F180" s="554"/>
      <c r="G180" s="554">
        <f t="shared" ref="G180" si="12">H180*J180</f>
        <v>4050000</v>
      </c>
      <c r="H180" s="571">
        <v>1</v>
      </c>
      <c r="I180" s="571" t="s">
        <v>394</v>
      </c>
      <c r="J180" s="708">
        <v>4050000</v>
      </c>
      <c r="K180" s="582" t="s">
        <v>27</v>
      </c>
      <c r="L180" s="574"/>
      <c r="M180" s="574"/>
      <c r="N180" s="574"/>
      <c r="O180" s="574"/>
      <c r="Q180" s="357"/>
      <c r="R180" s="356"/>
      <c r="S180" s="359"/>
      <c r="T180" s="359"/>
      <c r="U180" s="359"/>
      <c r="V180" s="359"/>
      <c r="W180" s="359"/>
      <c r="X180" s="359"/>
      <c r="Y180" s="359"/>
      <c r="Z180" s="359"/>
      <c r="AA180" s="359"/>
      <c r="AB180" s="359"/>
      <c r="AC180" s="359"/>
      <c r="AD180" s="359"/>
      <c r="AE180" s="359"/>
      <c r="AF180" s="359"/>
      <c r="AG180" s="359"/>
      <c r="AH180" s="359"/>
      <c r="AI180" s="359"/>
      <c r="AJ180" s="359"/>
      <c r="AK180" s="359"/>
      <c r="AL180" s="359"/>
      <c r="AM180" s="359"/>
      <c r="AN180" s="359"/>
      <c r="AO180" s="359"/>
      <c r="AP180" s="359"/>
      <c r="AQ180" s="359"/>
      <c r="AR180" s="359"/>
      <c r="AS180" s="359"/>
      <c r="AT180" s="359"/>
      <c r="AU180" s="359"/>
      <c r="AV180" s="359"/>
      <c r="AW180" s="359"/>
      <c r="AX180" s="359"/>
      <c r="AY180" s="359"/>
      <c r="AZ180" s="359"/>
      <c r="BA180" s="359"/>
      <c r="BB180" s="359"/>
      <c r="BC180" s="357"/>
    </row>
    <row r="181" spans="1:72" s="351" customFormat="1" ht="29.1" customHeight="1">
      <c r="A181" s="509"/>
      <c r="B181" s="542"/>
      <c r="C181" s="540" t="s">
        <v>424</v>
      </c>
      <c r="D181" s="587">
        <v>532111</v>
      </c>
      <c r="E181" s="554"/>
      <c r="F181" s="554"/>
      <c r="G181" s="554">
        <f t="shared" si="11"/>
        <v>3245000</v>
      </c>
      <c r="H181" s="571">
        <v>1</v>
      </c>
      <c r="I181" s="571" t="s">
        <v>394</v>
      </c>
      <c r="J181" s="708">
        <v>3245000</v>
      </c>
      <c r="K181" s="582" t="s">
        <v>27</v>
      </c>
      <c r="L181" s="574"/>
      <c r="M181" s="574"/>
      <c r="N181" s="574"/>
      <c r="O181" s="574"/>
      <c r="Q181" s="357"/>
      <c r="R181" s="356"/>
      <c r="S181" s="359"/>
      <c r="T181" s="359"/>
      <c r="U181" s="359"/>
      <c r="V181" s="359"/>
      <c r="W181" s="359"/>
      <c r="X181" s="359"/>
      <c r="Y181" s="359"/>
      <c r="Z181" s="359"/>
      <c r="AA181" s="359"/>
      <c r="AB181" s="359"/>
      <c r="AC181" s="359"/>
      <c r="AD181" s="359"/>
      <c r="AE181" s="359"/>
      <c r="AF181" s="359"/>
      <c r="AG181" s="359"/>
      <c r="AH181" s="359"/>
      <c r="AI181" s="359"/>
      <c r="AJ181" s="359"/>
      <c r="AK181" s="359"/>
      <c r="AL181" s="359"/>
      <c r="AM181" s="359"/>
      <c r="AN181" s="359"/>
      <c r="AO181" s="359"/>
      <c r="AP181" s="359"/>
      <c r="AQ181" s="359"/>
      <c r="AR181" s="359"/>
      <c r="AS181" s="359"/>
      <c r="AT181" s="359"/>
      <c r="AU181" s="359"/>
      <c r="AV181" s="359"/>
      <c r="AW181" s="359"/>
      <c r="AX181" s="359"/>
      <c r="AY181" s="359"/>
      <c r="AZ181" s="359"/>
      <c r="BA181" s="359"/>
      <c r="BB181" s="359"/>
      <c r="BC181" s="357"/>
    </row>
    <row r="182" spans="1:72" s="351" customFormat="1" ht="29.1" customHeight="1">
      <c r="A182" s="509"/>
      <c r="B182" s="542"/>
      <c r="C182" s="540" t="s">
        <v>425</v>
      </c>
      <c r="D182" s="587">
        <v>532111</v>
      </c>
      <c r="E182" s="554"/>
      <c r="F182" s="554"/>
      <c r="G182" s="554">
        <f t="shared" si="11"/>
        <v>4999000</v>
      </c>
      <c r="H182" s="571">
        <v>1</v>
      </c>
      <c r="I182" s="571" t="s">
        <v>394</v>
      </c>
      <c r="J182" s="708">
        <v>4999000</v>
      </c>
      <c r="K182" s="582" t="s">
        <v>27</v>
      </c>
      <c r="L182" s="574"/>
      <c r="M182" s="574"/>
      <c r="N182" s="574"/>
      <c r="O182" s="574"/>
      <c r="Q182" s="357"/>
      <c r="R182" s="356"/>
      <c r="S182" s="359"/>
      <c r="T182" s="359"/>
      <c r="U182" s="359"/>
      <c r="V182" s="359"/>
      <c r="W182" s="359"/>
      <c r="X182" s="359"/>
      <c r="Y182" s="359"/>
      <c r="Z182" s="359"/>
      <c r="AA182" s="359"/>
      <c r="AB182" s="359"/>
      <c r="AC182" s="359"/>
      <c r="AD182" s="359"/>
      <c r="AE182" s="359"/>
      <c r="AF182" s="359"/>
      <c r="AG182" s="359"/>
      <c r="AH182" s="359"/>
      <c r="AI182" s="359"/>
      <c r="AJ182" s="359"/>
      <c r="AK182" s="359"/>
      <c r="AL182" s="359"/>
      <c r="AM182" s="359"/>
      <c r="AN182" s="359"/>
      <c r="AO182" s="359"/>
      <c r="AP182" s="359"/>
      <c r="AQ182" s="359"/>
      <c r="AR182" s="359"/>
      <c r="AS182" s="359"/>
      <c r="AT182" s="359"/>
      <c r="AU182" s="359"/>
      <c r="AV182" s="359"/>
      <c r="AW182" s="359"/>
      <c r="AX182" s="359"/>
      <c r="AY182" s="359"/>
      <c r="AZ182" s="359"/>
      <c r="BA182" s="359"/>
      <c r="BB182" s="359"/>
      <c r="BC182" s="357"/>
    </row>
    <row r="183" spans="1:72" s="351" customFormat="1" ht="29.1" customHeight="1">
      <c r="A183" s="509"/>
      <c r="B183" s="542"/>
      <c r="C183" s="540" t="s">
        <v>393</v>
      </c>
      <c r="D183" s="587">
        <v>532111</v>
      </c>
      <c r="E183" s="554"/>
      <c r="F183" s="554"/>
      <c r="G183" s="554">
        <f t="shared" si="11"/>
        <v>8400000</v>
      </c>
      <c r="H183" s="571">
        <v>2</v>
      </c>
      <c r="I183" s="571" t="s">
        <v>394</v>
      </c>
      <c r="J183" s="708">
        <v>4200000</v>
      </c>
      <c r="K183" s="582" t="s">
        <v>27</v>
      </c>
      <c r="L183" s="574"/>
      <c r="M183" s="574"/>
      <c r="N183" s="574"/>
      <c r="O183" s="574"/>
      <c r="Q183" s="357"/>
      <c r="R183" s="356"/>
      <c r="S183" s="359"/>
      <c r="T183" s="359"/>
      <c r="U183" s="359"/>
      <c r="V183" s="359"/>
      <c r="W183" s="359"/>
      <c r="X183" s="359"/>
      <c r="Y183" s="359"/>
      <c r="Z183" s="359"/>
      <c r="AA183" s="359"/>
      <c r="AB183" s="359"/>
      <c r="AC183" s="359"/>
      <c r="AD183" s="359"/>
      <c r="AE183" s="359"/>
      <c r="AF183" s="359"/>
      <c r="AG183" s="359"/>
      <c r="AH183" s="359"/>
      <c r="AI183" s="359"/>
      <c r="AJ183" s="359"/>
      <c r="AK183" s="359"/>
      <c r="AL183" s="359"/>
      <c r="AM183" s="359"/>
      <c r="AN183" s="359"/>
      <c r="AO183" s="359"/>
      <c r="AP183" s="359"/>
      <c r="AQ183" s="359"/>
      <c r="AR183" s="359"/>
      <c r="AS183" s="359"/>
      <c r="AT183" s="359"/>
      <c r="AU183" s="359"/>
      <c r="AV183" s="359"/>
      <c r="AW183" s="359"/>
      <c r="AX183" s="359"/>
      <c r="AY183" s="359"/>
      <c r="AZ183" s="359"/>
      <c r="BA183" s="359"/>
      <c r="BB183" s="359"/>
      <c r="BC183" s="357"/>
    </row>
    <row r="184" spans="1:72" s="351" customFormat="1" ht="9.9499999999999993" hidden="1" customHeight="1">
      <c r="A184" s="688"/>
      <c r="B184" s="697" t="s">
        <v>709</v>
      </c>
      <c r="C184" s="750"/>
      <c r="D184" s="700"/>
      <c r="E184" s="701"/>
      <c r="F184" s="701"/>
      <c r="G184" s="701"/>
      <c r="H184" s="695"/>
      <c r="I184" s="695"/>
      <c r="J184" s="752"/>
      <c r="K184" s="698"/>
      <c r="L184" s="706"/>
      <c r="M184" s="706"/>
      <c r="N184" s="706"/>
      <c r="O184" s="706"/>
      <c r="P184" s="696"/>
      <c r="Q184" s="357"/>
      <c r="R184" s="356"/>
      <c r="S184" s="359"/>
      <c r="T184" s="359"/>
      <c r="U184" s="359"/>
      <c r="V184" s="359"/>
      <c r="W184" s="359"/>
      <c r="X184" s="359"/>
      <c r="Y184" s="359"/>
      <c r="Z184" s="359"/>
      <c r="AA184" s="359"/>
      <c r="AB184" s="359"/>
      <c r="AC184" s="359"/>
      <c r="AD184" s="359"/>
      <c r="AE184" s="359"/>
      <c r="AF184" s="359"/>
      <c r="AG184" s="359"/>
      <c r="AH184" s="359"/>
      <c r="AI184" s="359"/>
      <c r="AJ184" s="359"/>
      <c r="AK184" s="359"/>
      <c r="AL184" s="359"/>
      <c r="AM184" s="359"/>
      <c r="AN184" s="359"/>
      <c r="AO184" s="359"/>
      <c r="AP184" s="359"/>
      <c r="AQ184" s="359"/>
      <c r="AR184" s="359"/>
      <c r="AS184" s="359"/>
      <c r="AT184" s="359"/>
      <c r="AU184" s="359"/>
      <c r="AV184" s="359"/>
      <c r="AW184" s="359"/>
      <c r="AX184" s="359"/>
      <c r="AY184" s="359"/>
      <c r="AZ184" s="359"/>
      <c r="BA184" s="359"/>
      <c r="BB184" s="359"/>
      <c r="BC184" s="357"/>
    </row>
    <row r="185" spans="1:72" s="746" customFormat="1" ht="9.9499999999999993" hidden="1" customHeight="1">
      <c r="A185" s="510"/>
      <c r="B185" s="496" t="s">
        <v>196</v>
      </c>
      <c r="C185" s="849" t="s">
        <v>872</v>
      </c>
      <c r="D185" s="591">
        <v>525119</v>
      </c>
      <c r="E185" s="576"/>
      <c r="F185" s="576"/>
      <c r="G185" s="585">
        <f t="shared" si="11"/>
        <v>375000000</v>
      </c>
      <c r="H185" s="538">
        <v>3000</v>
      </c>
      <c r="I185" s="538" t="s">
        <v>188</v>
      </c>
      <c r="J185" s="847">
        <v>125000</v>
      </c>
      <c r="K185" s="583" t="s">
        <v>76</v>
      </c>
      <c r="L185" s="850"/>
      <c r="M185" s="850"/>
      <c r="N185" s="850"/>
      <c r="O185" s="850"/>
      <c r="P185" s="494"/>
      <c r="Q185" s="747"/>
      <c r="R185" s="748"/>
      <c r="S185" s="749"/>
      <c r="T185" s="749"/>
      <c r="U185" s="749"/>
      <c r="V185" s="749"/>
      <c r="W185" s="749"/>
      <c r="X185" s="749"/>
      <c r="Y185" s="749"/>
      <c r="Z185" s="749"/>
      <c r="AA185" s="749"/>
      <c r="AB185" s="749"/>
      <c r="AC185" s="749"/>
      <c r="AD185" s="749"/>
      <c r="AE185" s="749"/>
      <c r="AF185" s="749"/>
      <c r="AG185" s="749"/>
      <c r="AH185" s="749"/>
      <c r="AI185" s="749"/>
      <c r="AJ185" s="749"/>
      <c r="AK185" s="749"/>
      <c r="AL185" s="749"/>
      <c r="AM185" s="749"/>
      <c r="AN185" s="749"/>
      <c r="AO185" s="749"/>
      <c r="AP185" s="749"/>
      <c r="AQ185" s="749"/>
      <c r="AR185" s="749"/>
      <c r="AS185" s="749"/>
      <c r="AT185" s="749"/>
      <c r="AU185" s="749"/>
      <c r="AV185" s="749"/>
      <c r="AW185" s="749"/>
      <c r="AX185" s="749"/>
      <c r="AY185" s="749"/>
      <c r="AZ185" s="749"/>
      <c r="BA185" s="749"/>
      <c r="BB185" s="749"/>
      <c r="BC185" s="747"/>
    </row>
    <row r="186" spans="1:72" s="351" customFormat="1" ht="22.5" hidden="1" customHeight="1">
      <c r="A186" s="688"/>
      <c r="B186" s="986" t="s">
        <v>904</v>
      </c>
      <c r="C186" s="986"/>
      <c r="D186" s="986"/>
      <c r="E186" s="986"/>
      <c r="F186" s="986"/>
      <c r="G186" s="986"/>
      <c r="H186" s="986"/>
      <c r="I186" s="986"/>
      <c r="J186" s="986"/>
      <c r="K186" s="986"/>
      <c r="L186" s="986"/>
      <c r="M186" s="986"/>
      <c r="N186" s="986"/>
      <c r="O186" s="986"/>
      <c r="P186" s="986"/>
      <c r="Q186" s="357"/>
      <c r="R186" s="356"/>
      <c r="S186" s="359"/>
      <c r="T186" s="359"/>
      <c r="U186" s="359"/>
      <c r="V186" s="359"/>
      <c r="W186" s="359"/>
      <c r="X186" s="359"/>
      <c r="Y186" s="359"/>
      <c r="Z186" s="359"/>
      <c r="AA186" s="359"/>
      <c r="AB186" s="359"/>
      <c r="AC186" s="359"/>
      <c r="AD186" s="359"/>
      <c r="AE186" s="359"/>
      <c r="AF186" s="359"/>
      <c r="AG186" s="359"/>
      <c r="AH186" s="359"/>
      <c r="AI186" s="359"/>
      <c r="AJ186" s="359"/>
      <c r="AK186" s="359"/>
      <c r="AL186" s="359"/>
      <c r="AM186" s="359"/>
      <c r="AN186" s="359"/>
      <c r="AO186" s="359"/>
      <c r="AP186" s="359"/>
      <c r="AQ186" s="359"/>
      <c r="AR186" s="359"/>
      <c r="AS186" s="359"/>
      <c r="AT186" s="359"/>
      <c r="AU186" s="359"/>
      <c r="AV186" s="359"/>
      <c r="AW186" s="359"/>
      <c r="AX186" s="359"/>
      <c r="AY186" s="359"/>
      <c r="AZ186" s="359"/>
      <c r="BA186" s="359"/>
      <c r="BB186" s="359"/>
      <c r="BC186" s="359"/>
      <c r="BD186" s="359"/>
      <c r="BE186" s="359"/>
      <c r="BF186" s="359"/>
      <c r="BG186" s="359"/>
      <c r="BH186" s="359"/>
      <c r="BI186" s="359"/>
      <c r="BJ186" s="359"/>
      <c r="BK186" s="359"/>
      <c r="BL186" s="359"/>
      <c r="BM186" s="359"/>
      <c r="BN186" s="359"/>
      <c r="BO186" s="359"/>
      <c r="BP186" s="359"/>
      <c r="BQ186" s="359"/>
      <c r="BR186" s="359"/>
      <c r="BS186" s="359"/>
      <c r="BT186" s="357"/>
    </row>
    <row r="187" spans="1:72" s="696" customFormat="1" ht="29.1" hidden="1" customHeight="1">
      <c r="A187" s="688"/>
      <c r="B187" s="996" t="s">
        <v>282</v>
      </c>
      <c r="C187" s="996"/>
      <c r="D187" s="996"/>
      <c r="E187" s="996"/>
      <c r="F187" s="996"/>
      <c r="G187" s="996"/>
      <c r="H187" s="996"/>
      <c r="I187" s="996"/>
      <c r="J187" s="996"/>
      <c r="K187" s="996"/>
      <c r="L187" s="996"/>
      <c r="M187" s="996"/>
      <c r="N187" s="996"/>
      <c r="O187" s="996"/>
      <c r="P187" s="996"/>
      <c r="Q187" s="703"/>
      <c r="R187" s="704"/>
      <c r="S187" s="686"/>
      <c r="T187" s="686"/>
      <c r="U187" s="686"/>
      <c r="V187" s="686"/>
      <c r="W187" s="686"/>
      <c r="X187" s="686"/>
      <c r="Y187" s="686"/>
      <c r="Z187" s="686"/>
      <c r="AA187" s="686"/>
      <c r="AB187" s="686"/>
      <c r="AC187" s="686"/>
      <c r="AD187" s="686"/>
      <c r="AE187" s="686"/>
      <c r="AF187" s="686"/>
      <c r="AG187" s="686"/>
      <c r="AH187" s="686"/>
      <c r="AI187" s="686"/>
      <c r="AJ187" s="686"/>
      <c r="AK187" s="686"/>
      <c r="AL187" s="686"/>
      <c r="AM187" s="686"/>
      <c r="AN187" s="686"/>
      <c r="AO187" s="686"/>
      <c r="AP187" s="686"/>
      <c r="AQ187" s="686"/>
      <c r="AR187" s="686"/>
      <c r="AS187" s="686"/>
      <c r="AT187" s="686"/>
      <c r="AU187" s="686"/>
      <c r="AV187" s="686"/>
      <c r="AW187" s="686"/>
      <c r="AX187" s="686"/>
      <c r="AY187" s="686"/>
      <c r="AZ187" s="686"/>
      <c r="BA187" s="686"/>
      <c r="BB187" s="686"/>
      <c r="BC187" s="686"/>
      <c r="BD187" s="686"/>
      <c r="BE187" s="686"/>
      <c r="BF187" s="686"/>
      <c r="BG187" s="686"/>
      <c r="BH187" s="686"/>
      <c r="BI187" s="686"/>
      <c r="BJ187" s="686"/>
      <c r="BK187" s="686"/>
      <c r="BL187" s="686"/>
      <c r="BM187" s="686"/>
      <c r="BN187" s="686"/>
      <c r="BO187" s="686"/>
      <c r="BP187" s="686"/>
      <c r="BQ187" s="686"/>
      <c r="BR187" s="686"/>
      <c r="BS187" s="686"/>
      <c r="BT187" s="703"/>
    </row>
    <row r="188" spans="1:72" s="351" customFormat="1" ht="29.1" customHeight="1">
      <c r="A188" s="509"/>
      <c r="B188" s="541" t="s">
        <v>36</v>
      </c>
      <c r="C188" s="540" t="s">
        <v>1014</v>
      </c>
      <c r="D188" s="587">
        <v>521211</v>
      </c>
      <c r="E188" s="554"/>
      <c r="F188" s="554"/>
      <c r="G188" s="554">
        <f>H188*J188</f>
        <v>90000000</v>
      </c>
      <c r="H188" s="571">
        <v>9000</v>
      </c>
      <c r="I188" s="571" t="s">
        <v>109</v>
      </c>
      <c r="J188" s="710">
        <v>10000</v>
      </c>
      <c r="K188" s="582" t="s">
        <v>27</v>
      </c>
      <c r="L188" s="574">
        <v>41337</v>
      </c>
      <c r="M188" s="574">
        <v>41369</v>
      </c>
      <c r="N188" s="574">
        <v>41374</v>
      </c>
      <c r="O188" s="574">
        <v>41402</v>
      </c>
      <c r="Q188" s="357"/>
      <c r="R188" s="356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359"/>
      <c r="AE188" s="359"/>
      <c r="AF188" s="359"/>
      <c r="AG188" s="359"/>
      <c r="AH188" s="359"/>
      <c r="AI188" s="359"/>
      <c r="AJ188" s="359"/>
      <c r="AK188" s="359"/>
      <c r="AL188" s="359"/>
      <c r="AM188" s="359"/>
      <c r="AN188" s="359"/>
      <c r="AO188" s="359"/>
      <c r="AP188" s="359"/>
      <c r="AQ188" s="359"/>
      <c r="AR188" s="359"/>
      <c r="AS188" s="359"/>
      <c r="AT188" s="359"/>
      <c r="AU188" s="359"/>
      <c r="AV188" s="359"/>
      <c r="AW188" s="359"/>
      <c r="AX188" s="359"/>
      <c r="AY188" s="359"/>
      <c r="AZ188" s="359"/>
      <c r="BA188" s="359"/>
      <c r="BB188" s="359"/>
      <c r="BC188" s="359"/>
      <c r="BD188" s="359"/>
      <c r="BE188" s="359"/>
      <c r="BF188" s="359"/>
      <c r="BG188" s="359"/>
      <c r="BH188" s="359"/>
      <c r="BI188" s="359"/>
      <c r="BJ188" s="359"/>
      <c r="BK188" s="359"/>
      <c r="BL188" s="359"/>
      <c r="BM188" s="359"/>
      <c r="BN188" s="359"/>
      <c r="BO188" s="359"/>
      <c r="BP188" s="359"/>
      <c r="BQ188" s="359"/>
      <c r="BR188" s="359"/>
      <c r="BS188" s="359"/>
      <c r="BT188" s="357"/>
    </row>
    <row r="189" spans="1:72" s="351" customFormat="1" ht="21.75" customHeight="1">
      <c r="A189" s="997" t="s">
        <v>1041</v>
      </c>
      <c r="B189" s="998"/>
      <c r="C189" s="998"/>
      <c r="D189" s="998"/>
      <c r="E189" s="998"/>
      <c r="F189" s="998"/>
      <c r="G189" s="998"/>
      <c r="H189" s="998"/>
      <c r="I189" s="998"/>
      <c r="J189" s="998"/>
      <c r="K189" s="998"/>
      <c r="L189" s="998"/>
      <c r="M189" s="998"/>
      <c r="N189" s="998"/>
      <c r="O189" s="998"/>
      <c r="P189" s="999"/>
      <c r="Q189" s="357"/>
      <c r="R189" s="356"/>
      <c r="S189" s="359"/>
      <c r="T189" s="359"/>
      <c r="U189" s="359"/>
      <c r="V189" s="359"/>
      <c r="W189" s="359"/>
      <c r="X189" s="359"/>
      <c r="Y189" s="359"/>
      <c r="Z189" s="359"/>
      <c r="AA189" s="359"/>
      <c r="AB189" s="359"/>
      <c r="AC189" s="359"/>
      <c r="AD189" s="359"/>
      <c r="AE189" s="359"/>
      <c r="AF189" s="359"/>
      <c r="AG189" s="359"/>
      <c r="AH189" s="359"/>
      <c r="AI189" s="359"/>
      <c r="AJ189" s="359"/>
      <c r="AK189" s="359"/>
      <c r="AL189" s="359"/>
      <c r="AM189" s="359"/>
      <c r="AN189" s="359"/>
      <c r="AO189" s="359"/>
      <c r="AP189" s="359"/>
      <c r="AQ189" s="359"/>
      <c r="AR189" s="359"/>
      <c r="AS189" s="359"/>
      <c r="AT189" s="359"/>
      <c r="AU189" s="359"/>
      <c r="AV189" s="359"/>
      <c r="AW189" s="359"/>
      <c r="AX189" s="359"/>
      <c r="AY189" s="359"/>
      <c r="AZ189" s="359"/>
      <c r="BA189" s="359"/>
      <c r="BB189" s="359"/>
      <c r="BC189" s="359"/>
      <c r="BD189" s="359"/>
      <c r="BE189" s="359"/>
      <c r="BF189" s="359"/>
      <c r="BG189" s="359"/>
      <c r="BH189" s="359"/>
      <c r="BI189" s="359"/>
      <c r="BJ189" s="359"/>
      <c r="BK189" s="359"/>
      <c r="BL189" s="359"/>
      <c r="BM189" s="359"/>
      <c r="BN189" s="359"/>
      <c r="BO189" s="359"/>
      <c r="BP189" s="359"/>
      <c r="BQ189" s="359"/>
      <c r="BR189" s="359"/>
      <c r="BS189" s="359"/>
      <c r="BT189" s="357"/>
    </row>
    <row r="190" spans="1:72" s="687" customFormat="1" ht="23.25" customHeight="1">
      <c r="A190" s="737"/>
      <c r="B190" s="984" t="s">
        <v>1036</v>
      </c>
      <c r="C190" s="984"/>
      <c r="D190" s="984"/>
      <c r="E190" s="984"/>
      <c r="F190" s="984"/>
      <c r="G190" s="984"/>
      <c r="H190" s="984"/>
      <c r="I190" s="984"/>
      <c r="J190" s="984"/>
      <c r="K190" s="984"/>
      <c r="L190" s="984"/>
      <c r="M190" s="984"/>
      <c r="N190" s="984"/>
      <c r="O190" s="984"/>
      <c r="P190" s="984"/>
      <c r="Q190" s="685"/>
      <c r="R190" s="685"/>
      <c r="S190" s="686"/>
      <c r="T190" s="686"/>
      <c r="U190" s="686"/>
      <c r="V190" s="686"/>
      <c r="W190" s="686"/>
      <c r="X190" s="686"/>
      <c r="Y190" s="686"/>
      <c r="Z190" s="686"/>
      <c r="AA190" s="686"/>
      <c r="AB190" s="686"/>
    </row>
    <row r="191" spans="1:72" s="332" customFormat="1" ht="9.9499999999999993" hidden="1" customHeight="1">
      <c r="A191" s="342"/>
      <c r="B191" s="541" t="s">
        <v>26</v>
      </c>
      <c r="C191" s="851" t="s">
        <v>28</v>
      </c>
      <c r="D191" s="738">
        <v>536111</v>
      </c>
      <c r="E191" s="740">
        <v>781229000</v>
      </c>
      <c r="F191" s="740"/>
      <c r="G191" s="740"/>
      <c r="H191" s="497">
        <v>1</v>
      </c>
      <c r="I191" s="498" t="s">
        <v>788</v>
      </c>
      <c r="J191" s="712">
        <f>E191</f>
        <v>781229000</v>
      </c>
      <c r="K191" s="578" t="s">
        <v>27</v>
      </c>
      <c r="L191" s="550">
        <v>41316</v>
      </c>
      <c r="M191" s="551">
        <v>41375</v>
      </c>
      <c r="N191" s="552">
        <v>41379</v>
      </c>
      <c r="O191" s="552">
        <v>41445</v>
      </c>
      <c r="P191" s="339"/>
      <c r="Q191" s="340"/>
      <c r="R191" s="34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0"/>
    </row>
    <row r="192" spans="1:72" s="696" customFormat="1" ht="9.9499999999999993" hidden="1" customHeight="1">
      <c r="A192" s="688"/>
      <c r="B192" s="697" t="s">
        <v>22</v>
      </c>
      <c r="C192" s="695"/>
      <c r="D192" s="700"/>
      <c r="E192" s="701"/>
      <c r="F192" s="701"/>
      <c r="G192" s="701"/>
      <c r="H192" s="695"/>
      <c r="I192" s="695"/>
      <c r="J192" s="702"/>
      <c r="K192" s="698"/>
      <c r="L192" s="706"/>
      <c r="M192" s="706"/>
      <c r="N192" s="706"/>
      <c r="O192" s="706"/>
      <c r="Q192" s="703"/>
      <c r="R192" s="704"/>
      <c r="S192" s="686"/>
      <c r="T192" s="686"/>
      <c r="U192" s="686"/>
      <c r="V192" s="686"/>
      <c r="W192" s="686"/>
      <c r="X192" s="686"/>
      <c r="Y192" s="686"/>
      <c r="Z192" s="686"/>
      <c r="AA192" s="686"/>
      <c r="AB192" s="686"/>
      <c r="AC192" s="686"/>
      <c r="AD192" s="686"/>
      <c r="AE192" s="686"/>
      <c r="AF192" s="686"/>
      <c r="AG192" s="686"/>
      <c r="AH192" s="686"/>
      <c r="AI192" s="686"/>
      <c r="AJ192" s="686"/>
      <c r="AK192" s="686"/>
      <c r="AL192" s="686"/>
      <c r="AM192" s="686"/>
      <c r="AN192" s="686"/>
      <c r="AO192" s="686"/>
      <c r="AP192" s="686"/>
      <c r="AQ192" s="686"/>
      <c r="AR192" s="686"/>
      <c r="AS192" s="686"/>
      <c r="AT192" s="686"/>
      <c r="AU192" s="686"/>
      <c r="AV192" s="686"/>
      <c r="AW192" s="686"/>
      <c r="AX192" s="686"/>
      <c r="AY192" s="686"/>
      <c r="AZ192" s="686"/>
      <c r="BA192" s="686"/>
      <c r="BB192" s="686"/>
      <c r="BC192" s="703"/>
    </row>
    <row r="193" spans="1:55" s="351" customFormat="1" ht="29.1" customHeight="1">
      <c r="A193" s="990"/>
      <c r="B193" s="987" t="s">
        <v>75</v>
      </c>
      <c r="C193" s="540" t="s">
        <v>393</v>
      </c>
      <c r="D193" s="587">
        <v>532111</v>
      </c>
      <c r="E193" s="554"/>
      <c r="F193" s="554"/>
      <c r="G193" s="554">
        <f>J193*H193</f>
        <v>60000000</v>
      </c>
      <c r="H193" s="571">
        <v>10</v>
      </c>
      <c r="I193" s="571" t="s">
        <v>394</v>
      </c>
      <c r="J193" s="708">
        <v>6000000</v>
      </c>
      <c r="K193" s="582" t="s">
        <v>27</v>
      </c>
      <c r="L193" s="574">
        <v>41375</v>
      </c>
      <c r="M193" s="574">
        <v>41384</v>
      </c>
      <c r="N193" s="574">
        <v>41404</v>
      </c>
      <c r="O193" s="574">
        <v>41435</v>
      </c>
      <c r="Q193" s="357"/>
      <c r="R193" s="356"/>
      <c r="S193" s="359"/>
      <c r="T193" s="359"/>
      <c r="U193" s="359"/>
      <c r="V193" s="359"/>
      <c r="W193" s="359"/>
      <c r="X193" s="359"/>
      <c r="Y193" s="359"/>
      <c r="Z193" s="359"/>
      <c r="AA193" s="359"/>
      <c r="AB193" s="359"/>
      <c r="AC193" s="359"/>
      <c r="AD193" s="359"/>
      <c r="AE193" s="359"/>
      <c r="AF193" s="359"/>
      <c r="AG193" s="359"/>
      <c r="AH193" s="359"/>
      <c r="AI193" s="359"/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59"/>
      <c r="AZ193" s="359"/>
      <c r="BA193" s="359"/>
      <c r="BB193" s="359"/>
      <c r="BC193" s="357"/>
    </row>
    <row r="194" spans="1:55" s="351" customFormat="1" ht="29.1" customHeight="1">
      <c r="A194" s="992"/>
      <c r="B194" s="989"/>
      <c r="C194" s="540" t="s">
        <v>427</v>
      </c>
      <c r="D194" s="587">
        <v>532111</v>
      </c>
      <c r="E194" s="554"/>
      <c r="F194" s="554"/>
      <c r="G194" s="554">
        <f t="shared" ref="G194:G198" si="13">J194*H194</f>
        <v>28000000</v>
      </c>
      <c r="H194" s="571">
        <v>1</v>
      </c>
      <c r="I194" s="571" t="s">
        <v>394</v>
      </c>
      <c r="J194" s="708">
        <v>28000000</v>
      </c>
      <c r="K194" s="582" t="s">
        <v>27</v>
      </c>
      <c r="L194" s="574"/>
      <c r="M194" s="574"/>
      <c r="N194" s="574"/>
      <c r="O194" s="574"/>
      <c r="Q194" s="357"/>
      <c r="R194" s="356"/>
      <c r="S194" s="359"/>
      <c r="T194" s="359"/>
      <c r="U194" s="359"/>
      <c r="V194" s="359"/>
      <c r="W194" s="359"/>
      <c r="X194" s="359"/>
      <c r="Y194" s="359"/>
      <c r="Z194" s="359"/>
      <c r="AA194" s="359"/>
      <c r="AB194" s="359"/>
      <c r="AC194" s="359"/>
      <c r="AD194" s="359"/>
      <c r="AE194" s="359"/>
      <c r="AF194" s="359"/>
      <c r="AG194" s="359"/>
      <c r="AH194" s="359"/>
      <c r="AI194" s="359"/>
      <c r="AJ194" s="359"/>
      <c r="AK194" s="359"/>
      <c r="AL194" s="359"/>
      <c r="AM194" s="359"/>
      <c r="AN194" s="359"/>
      <c r="AO194" s="359"/>
      <c r="AP194" s="359"/>
      <c r="AQ194" s="359"/>
      <c r="AR194" s="359"/>
      <c r="AS194" s="359"/>
      <c r="AT194" s="359"/>
      <c r="AU194" s="359"/>
      <c r="AV194" s="359"/>
      <c r="AW194" s="359"/>
      <c r="AX194" s="359"/>
      <c r="AY194" s="359"/>
      <c r="AZ194" s="359"/>
      <c r="BA194" s="359"/>
      <c r="BB194" s="359"/>
      <c r="BC194" s="357"/>
    </row>
    <row r="195" spans="1:55" s="351" customFormat="1" ht="29.1" customHeight="1">
      <c r="A195" s="992"/>
      <c r="B195" s="989"/>
      <c r="C195" s="540" t="s">
        <v>428</v>
      </c>
      <c r="D195" s="587">
        <v>532111</v>
      </c>
      <c r="E195" s="554"/>
      <c r="F195" s="554"/>
      <c r="G195" s="554">
        <f t="shared" si="13"/>
        <v>3360000</v>
      </c>
      <c r="H195" s="571">
        <v>2</v>
      </c>
      <c r="I195" s="571" t="s">
        <v>394</v>
      </c>
      <c r="J195" s="708">
        <v>1680000</v>
      </c>
      <c r="K195" s="582" t="s">
        <v>27</v>
      </c>
      <c r="L195" s="574"/>
      <c r="M195" s="574"/>
      <c r="N195" s="574"/>
      <c r="O195" s="574"/>
      <c r="Q195" s="357"/>
      <c r="R195" s="356"/>
      <c r="S195" s="359"/>
      <c r="T195" s="359"/>
      <c r="U195" s="359"/>
      <c r="V195" s="359"/>
      <c r="W195" s="359"/>
      <c r="X195" s="359"/>
      <c r="Y195" s="359"/>
      <c r="Z195" s="359"/>
      <c r="AA195" s="359"/>
      <c r="AB195" s="359"/>
      <c r="AC195" s="359"/>
      <c r="AD195" s="359"/>
      <c r="AE195" s="359"/>
      <c r="AF195" s="359"/>
      <c r="AG195" s="359"/>
      <c r="AH195" s="359"/>
      <c r="AI195" s="359"/>
      <c r="AJ195" s="359"/>
      <c r="AK195" s="359"/>
      <c r="AL195" s="359"/>
      <c r="AM195" s="359"/>
      <c r="AN195" s="359"/>
      <c r="AO195" s="359"/>
      <c r="AP195" s="359"/>
      <c r="AQ195" s="359"/>
      <c r="AR195" s="359"/>
      <c r="AS195" s="359"/>
      <c r="AT195" s="359"/>
      <c r="AU195" s="359"/>
      <c r="AV195" s="359"/>
      <c r="AW195" s="359"/>
      <c r="AX195" s="359"/>
      <c r="AY195" s="359"/>
      <c r="AZ195" s="359"/>
      <c r="BA195" s="359"/>
      <c r="BB195" s="359"/>
      <c r="BC195" s="357"/>
    </row>
    <row r="196" spans="1:55" s="351" customFormat="1" ht="29.1" customHeight="1">
      <c r="A196" s="992"/>
      <c r="B196" s="989"/>
      <c r="C196" s="540" t="s">
        <v>429</v>
      </c>
      <c r="D196" s="587">
        <v>532111</v>
      </c>
      <c r="E196" s="554"/>
      <c r="F196" s="554"/>
      <c r="G196" s="554">
        <f t="shared" si="13"/>
        <v>20000000</v>
      </c>
      <c r="H196" s="571">
        <v>1</v>
      </c>
      <c r="I196" s="571" t="s">
        <v>394</v>
      </c>
      <c r="J196" s="708">
        <v>20000000</v>
      </c>
      <c r="K196" s="582" t="s">
        <v>27</v>
      </c>
      <c r="L196" s="574"/>
      <c r="M196" s="574"/>
      <c r="N196" s="574"/>
      <c r="O196" s="574"/>
      <c r="Q196" s="357"/>
      <c r="R196" s="356"/>
      <c r="S196" s="359"/>
      <c r="T196" s="359"/>
      <c r="U196" s="359"/>
      <c r="V196" s="359"/>
      <c r="W196" s="359"/>
      <c r="X196" s="359"/>
      <c r="Y196" s="359"/>
      <c r="Z196" s="359"/>
      <c r="AA196" s="359"/>
      <c r="AB196" s="359"/>
      <c r="AC196" s="359"/>
      <c r="AD196" s="359"/>
      <c r="AE196" s="359"/>
      <c r="AF196" s="359"/>
      <c r="AG196" s="359"/>
      <c r="AH196" s="359"/>
      <c r="AI196" s="359"/>
      <c r="AJ196" s="359"/>
      <c r="AK196" s="359"/>
      <c r="AL196" s="359"/>
      <c r="AM196" s="359"/>
      <c r="AN196" s="359"/>
      <c r="AO196" s="359"/>
      <c r="AP196" s="359"/>
      <c r="AQ196" s="359"/>
      <c r="AR196" s="359"/>
      <c r="AS196" s="359"/>
      <c r="AT196" s="359"/>
      <c r="AU196" s="359"/>
      <c r="AV196" s="359"/>
      <c r="AW196" s="359"/>
      <c r="AX196" s="359"/>
      <c r="AY196" s="359"/>
      <c r="AZ196" s="359"/>
      <c r="BA196" s="359"/>
      <c r="BB196" s="359"/>
      <c r="BC196" s="357"/>
    </row>
    <row r="197" spans="1:55" s="351" customFormat="1" ht="29.1" customHeight="1">
      <c r="A197" s="992"/>
      <c r="B197" s="989"/>
      <c r="C197" s="540" t="s">
        <v>395</v>
      </c>
      <c r="D197" s="587">
        <v>532111</v>
      </c>
      <c r="E197" s="554"/>
      <c r="F197" s="554"/>
      <c r="G197" s="554">
        <f t="shared" si="13"/>
        <v>5750000</v>
      </c>
      <c r="H197" s="571">
        <v>1</v>
      </c>
      <c r="I197" s="571" t="s">
        <v>394</v>
      </c>
      <c r="J197" s="708">
        <v>5750000</v>
      </c>
      <c r="K197" s="582" t="s">
        <v>27</v>
      </c>
      <c r="L197" s="574"/>
      <c r="M197" s="574"/>
      <c r="N197" s="574"/>
      <c r="O197" s="574"/>
      <c r="Q197" s="357"/>
      <c r="R197" s="356"/>
      <c r="S197" s="359"/>
      <c r="T197" s="359"/>
      <c r="U197" s="359"/>
      <c r="V197" s="359"/>
      <c r="W197" s="359"/>
      <c r="X197" s="359"/>
      <c r="Y197" s="359"/>
      <c r="Z197" s="359"/>
      <c r="AA197" s="359"/>
      <c r="AB197" s="359"/>
      <c r="AC197" s="359"/>
      <c r="AD197" s="359"/>
      <c r="AE197" s="359"/>
      <c r="AF197" s="359"/>
      <c r="AG197" s="359"/>
      <c r="AH197" s="359"/>
      <c r="AI197" s="359"/>
      <c r="AJ197" s="359"/>
      <c r="AK197" s="359"/>
      <c r="AL197" s="359"/>
      <c r="AM197" s="359"/>
      <c r="AN197" s="359"/>
      <c r="AO197" s="359"/>
      <c r="AP197" s="359"/>
      <c r="AQ197" s="359"/>
      <c r="AR197" s="359"/>
      <c r="AS197" s="359"/>
      <c r="AT197" s="359"/>
      <c r="AU197" s="359"/>
      <c r="AV197" s="359"/>
      <c r="AW197" s="359"/>
      <c r="AX197" s="359"/>
      <c r="AY197" s="359"/>
      <c r="AZ197" s="359"/>
      <c r="BA197" s="359"/>
      <c r="BB197" s="359"/>
      <c r="BC197" s="357"/>
    </row>
    <row r="198" spans="1:55" s="351" customFormat="1" ht="29.1" customHeight="1">
      <c r="A198" s="991"/>
      <c r="B198" s="988"/>
      <c r="C198" s="540" t="s">
        <v>420</v>
      </c>
      <c r="D198" s="587">
        <v>532111</v>
      </c>
      <c r="E198" s="554"/>
      <c r="F198" s="554"/>
      <c r="G198" s="554">
        <f t="shared" si="13"/>
        <v>20000000</v>
      </c>
      <c r="H198" s="571">
        <v>1</v>
      </c>
      <c r="I198" s="571" t="s">
        <v>394</v>
      </c>
      <c r="J198" s="708">
        <v>20000000</v>
      </c>
      <c r="K198" s="582" t="s">
        <v>27</v>
      </c>
      <c r="L198" s="574"/>
      <c r="M198" s="574"/>
      <c r="N198" s="574"/>
      <c r="O198" s="574"/>
      <c r="Q198" s="357"/>
      <c r="R198" s="356"/>
      <c r="S198" s="359"/>
      <c r="T198" s="359"/>
      <c r="U198" s="359"/>
      <c r="V198" s="359"/>
      <c r="W198" s="359"/>
      <c r="X198" s="359"/>
      <c r="Y198" s="359"/>
      <c r="Z198" s="359"/>
      <c r="AA198" s="359"/>
      <c r="AB198" s="359"/>
      <c r="AC198" s="359"/>
      <c r="AD198" s="359"/>
      <c r="AE198" s="359"/>
      <c r="AF198" s="359"/>
      <c r="AG198" s="359"/>
      <c r="AH198" s="359"/>
      <c r="AI198" s="359"/>
      <c r="AJ198" s="359"/>
      <c r="AK198" s="359"/>
      <c r="AL198" s="359"/>
      <c r="AM198" s="359"/>
      <c r="AN198" s="359"/>
      <c r="AO198" s="359"/>
      <c r="AP198" s="359"/>
      <c r="AQ198" s="359"/>
      <c r="AR198" s="359"/>
      <c r="AS198" s="359"/>
      <c r="AT198" s="359"/>
      <c r="AU198" s="359"/>
      <c r="AV198" s="359"/>
      <c r="AW198" s="359"/>
      <c r="AX198" s="359"/>
      <c r="AY198" s="359"/>
      <c r="AZ198" s="359"/>
      <c r="BA198" s="359"/>
      <c r="BB198" s="359"/>
      <c r="BC198" s="357"/>
    </row>
    <row r="199" spans="1:55" s="696" customFormat="1" ht="9.9499999999999993" hidden="1" customHeight="1">
      <c r="A199" s="688"/>
      <c r="B199" s="697" t="s">
        <v>22</v>
      </c>
      <c r="C199" s="695"/>
      <c r="D199" s="700"/>
      <c r="E199" s="701"/>
      <c r="F199" s="701"/>
      <c r="G199" s="701"/>
      <c r="H199" s="695"/>
      <c r="I199" s="695"/>
      <c r="J199" s="702"/>
      <c r="K199" s="698"/>
      <c r="L199" s="695"/>
      <c r="M199" s="695"/>
      <c r="N199" s="695"/>
      <c r="O199" s="695"/>
      <c r="Q199" s="703"/>
      <c r="R199" s="704"/>
      <c r="S199" s="686"/>
      <c r="T199" s="686"/>
      <c r="U199" s="686"/>
      <c r="V199" s="686"/>
      <c r="W199" s="686"/>
      <c r="X199" s="686"/>
      <c r="Y199" s="686"/>
      <c r="Z199" s="686"/>
      <c r="AA199" s="686"/>
      <c r="AB199" s="686"/>
      <c r="AC199" s="686"/>
      <c r="AD199" s="686"/>
      <c r="AE199" s="686"/>
      <c r="AF199" s="686"/>
      <c r="AG199" s="686"/>
      <c r="AH199" s="686"/>
      <c r="AI199" s="686"/>
      <c r="AJ199" s="686"/>
      <c r="AK199" s="686"/>
      <c r="AL199" s="686"/>
      <c r="AM199" s="686"/>
      <c r="AN199" s="686"/>
      <c r="AO199" s="686"/>
      <c r="AP199" s="686"/>
      <c r="AQ199" s="686"/>
      <c r="AR199" s="686"/>
      <c r="AS199" s="686"/>
      <c r="AT199" s="686"/>
      <c r="AU199" s="686"/>
      <c r="AV199" s="686"/>
      <c r="AW199" s="686"/>
      <c r="AX199" s="686"/>
      <c r="AY199" s="686"/>
      <c r="AZ199" s="686"/>
      <c r="BA199" s="686"/>
      <c r="BB199" s="686"/>
      <c r="BC199" s="703"/>
    </row>
    <row r="200" spans="1:55" s="351" customFormat="1" ht="9.9499999999999993" hidden="1" customHeight="1">
      <c r="A200" s="509"/>
      <c r="B200" s="541" t="s">
        <v>75</v>
      </c>
      <c r="C200" s="540" t="s">
        <v>488</v>
      </c>
      <c r="D200" s="587">
        <v>532111</v>
      </c>
      <c r="E200" s="575">
        <f>H200*J200</f>
        <v>400000000</v>
      </c>
      <c r="F200" s="554"/>
      <c r="G200" s="554"/>
      <c r="H200" s="571">
        <v>20</v>
      </c>
      <c r="I200" s="571" t="s">
        <v>445</v>
      </c>
      <c r="J200" s="708">
        <v>20000000</v>
      </c>
      <c r="K200" s="582" t="s">
        <v>27</v>
      </c>
      <c r="L200" s="550">
        <v>41325</v>
      </c>
      <c r="M200" s="551">
        <v>41384</v>
      </c>
      <c r="N200" s="564">
        <v>41395</v>
      </c>
      <c r="O200" s="564">
        <v>41460</v>
      </c>
      <c r="Q200" s="357"/>
      <c r="R200" s="356"/>
      <c r="S200" s="359"/>
      <c r="T200" s="359"/>
      <c r="U200" s="359"/>
      <c r="V200" s="359"/>
      <c r="W200" s="359"/>
      <c r="X200" s="359"/>
      <c r="Y200" s="359"/>
      <c r="Z200" s="359"/>
      <c r="AA200" s="359"/>
      <c r="AB200" s="359"/>
      <c r="AC200" s="359"/>
      <c r="AD200" s="359"/>
      <c r="AE200" s="359"/>
      <c r="AF200" s="359"/>
      <c r="AG200" s="359"/>
      <c r="AH200" s="359"/>
      <c r="AI200" s="359"/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59"/>
      <c r="AZ200" s="359"/>
      <c r="BA200" s="359"/>
      <c r="BB200" s="359"/>
      <c r="BC200" s="357"/>
    </row>
    <row r="201" spans="1:55" s="351" customFormat="1" ht="29.1" customHeight="1">
      <c r="A201" s="990"/>
      <c r="B201" s="987" t="s">
        <v>75</v>
      </c>
      <c r="C201" s="540" t="s">
        <v>489</v>
      </c>
      <c r="D201" s="587">
        <v>532111</v>
      </c>
      <c r="E201" s="554"/>
      <c r="F201" s="554"/>
      <c r="G201" s="554">
        <f>H201*J201</f>
        <v>6400000</v>
      </c>
      <c r="H201" s="538">
        <v>8</v>
      </c>
      <c r="I201" s="538" t="s">
        <v>490</v>
      </c>
      <c r="J201" s="708">
        <v>800000</v>
      </c>
      <c r="K201" s="582" t="s">
        <v>27</v>
      </c>
      <c r="L201" s="574">
        <v>41375</v>
      </c>
      <c r="M201" s="574">
        <v>41384</v>
      </c>
      <c r="N201" s="574">
        <v>41404</v>
      </c>
      <c r="O201" s="574">
        <v>41435</v>
      </c>
      <c r="Q201" s="357"/>
      <c r="R201" s="356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359"/>
      <c r="AF201" s="359"/>
      <c r="AG201" s="359"/>
      <c r="AH201" s="359"/>
      <c r="AI201" s="359"/>
      <c r="AJ201" s="359"/>
      <c r="AK201" s="359"/>
      <c r="AL201" s="359"/>
      <c r="AM201" s="359"/>
      <c r="AN201" s="359"/>
      <c r="AO201" s="359"/>
      <c r="AP201" s="359"/>
      <c r="AQ201" s="359"/>
      <c r="AR201" s="359"/>
      <c r="AS201" s="359"/>
      <c r="AT201" s="359"/>
      <c r="AU201" s="359"/>
      <c r="AV201" s="359"/>
      <c r="AW201" s="359"/>
      <c r="AX201" s="359"/>
      <c r="AY201" s="359"/>
      <c r="AZ201" s="359"/>
      <c r="BA201" s="359"/>
      <c r="BB201" s="359"/>
      <c r="BC201" s="357"/>
    </row>
    <row r="202" spans="1:55" s="351" customFormat="1" ht="29.1" customHeight="1">
      <c r="A202" s="992"/>
      <c r="B202" s="989"/>
      <c r="C202" s="540" t="s">
        <v>491</v>
      </c>
      <c r="D202" s="587">
        <v>532111</v>
      </c>
      <c r="E202" s="554"/>
      <c r="F202" s="554"/>
      <c r="G202" s="554">
        <f t="shared" ref="G202:G205" si="14">H202*J202</f>
        <v>16000000</v>
      </c>
      <c r="H202" s="538">
        <v>32</v>
      </c>
      <c r="I202" s="538" t="s">
        <v>490</v>
      </c>
      <c r="J202" s="708">
        <v>500000</v>
      </c>
      <c r="K202" s="582" t="s">
        <v>27</v>
      </c>
      <c r="L202" s="550"/>
      <c r="M202" s="551"/>
      <c r="N202" s="564"/>
      <c r="O202" s="564"/>
      <c r="Q202" s="357"/>
      <c r="R202" s="356"/>
      <c r="S202" s="359"/>
      <c r="T202" s="359"/>
      <c r="U202" s="359"/>
      <c r="V202" s="359"/>
      <c r="W202" s="359"/>
      <c r="X202" s="359"/>
      <c r="Y202" s="359"/>
      <c r="Z202" s="359"/>
      <c r="AA202" s="359"/>
      <c r="AB202" s="359"/>
      <c r="AC202" s="359"/>
      <c r="AD202" s="359"/>
      <c r="AE202" s="359"/>
      <c r="AF202" s="359"/>
      <c r="AG202" s="359"/>
      <c r="AH202" s="359"/>
      <c r="AI202" s="359"/>
      <c r="AJ202" s="359"/>
      <c r="AK202" s="359"/>
      <c r="AL202" s="359"/>
      <c r="AM202" s="359"/>
      <c r="AN202" s="359"/>
      <c r="AO202" s="359"/>
      <c r="AP202" s="359"/>
      <c r="AQ202" s="359"/>
      <c r="AR202" s="359"/>
      <c r="AS202" s="359"/>
      <c r="AT202" s="359"/>
      <c r="AU202" s="359"/>
      <c r="AV202" s="359"/>
      <c r="AW202" s="359"/>
      <c r="AX202" s="359"/>
      <c r="AY202" s="359"/>
      <c r="AZ202" s="359"/>
      <c r="BA202" s="359"/>
      <c r="BB202" s="359"/>
      <c r="BC202" s="357"/>
    </row>
    <row r="203" spans="1:55" s="351" customFormat="1" ht="29.1" customHeight="1">
      <c r="A203" s="992"/>
      <c r="B203" s="989"/>
      <c r="C203" s="540" t="s">
        <v>492</v>
      </c>
      <c r="D203" s="587">
        <v>532111</v>
      </c>
      <c r="E203" s="554"/>
      <c r="F203" s="554"/>
      <c r="G203" s="554">
        <f t="shared" si="14"/>
        <v>6000000</v>
      </c>
      <c r="H203" s="538">
        <v>2</v>
      </c>
      <c r="I203" s="538" t="s">
        <v>445</v>
      </c>
      <c r="J203" s="708">
        <v>3000000</v>
      </c>
      <c r="K203" s="582" t="s">
        <v>27</v>
      </c>
      <c r="L203" s="550"/>
      <c r="M203" s="551"/>
      <c r="N203" s="564"/>
      <c r="O203" s="564"/>
      <c r="Q203" s="357"/>
      <c r="R203" s="356"/>
      <c r="S203" s="359"/>
      <c r="T203" s="359"/>
      <c r="U203" s="359"/>
      <c r="V203" s="359"/>
      <c r="W203" s="359"/>
      <c r="X203" s="359"/>
      <c r="Y203" s="359"/>
      <c r="Z203" s="359"/>
      <c r="AA203" s="359"/>
      <c r="AB203" s="359"/>
      <c r="AC203" s="359"/>
      <c r="AD203" s="359"/>
      <c r="AE203" s="359"/>
      <c r="AF203" s="359"/>
      <c r="AG203" s="359"/>
      <c r="AH203" s="359"/>
      <c r="AI203" s="359"/>
      <c r="AJ203" s="359"/>
      <c r="AK203" s="359"/>
      <c r="AL203" s="359"/>
      <c r="AM203" s="359"/>
      <c r="AN203" s="359"/>
      <c r="AO203" s="359"/>
      <c r="AP203" s="359"/>
      <c r="AQ203" s="359"/>
      <c r="AR203" s="359"/>
      <c r="AS203" s="359"/>
      <c r="AT203" s="359"/>
      <c r="AU203" s="359"/>
      <c r="AV203" s="359"/>
      <c r="AW203" s="359"/>
      <c r="AX203" s="359"/>
      <c r="AY203" s="359"/>
      <c r="AZ203" s="359"/>
      <c r="BA203" s="359"/>
      <c r="BB203" s="359"/>
      <c r="BC203" s="357"/>
    </row>
    <row r="204" spans="1:55" s="351" customFormat="1" ht="29.1" customHeight="1">
      <c r="A204" s="992"/>
      <c r="B204" s="989"/>
      <c r="C204" s="540" t="s">
        <v>493</v>
      </c>
      <c r="D204" s="587">
        <v>532111</v>
      </c>
      <c r="E204" s="554"/>
      <c r="F204" s="554"/>
      <c r="G204" s="554">
        <f t="shared" si="14"/>
        <v>14000000</v>
      </c>
      <c r="H204" s="538">
        <v>1</v>
      </c>
      <c r="I204" s="538" t="s">
        <v>445</v>
      </c>
      <c r="J204" s="708">
        <v>14000000</v>
      </c>
      <c r="K204" s="582" t="s">
        <v>27</v>
      </c>
      <c r="L204" s="550"/>
      <c r="M204" s="551"/>
      <c r="N204" s="564"/>
      <c r="O204" s="564"/>
      <c r="Q204" s="357"/>
      <c r="R204" s="356"/>
      <c r="S204" s="359"/>
      <c r="T204" s="359"/>
      <c r="U204" s="359"/>
      <c r="V204" s="359"/>
      <c r="W204" s="359"/>
      <c r="X204" s="359"/>
      <c r="Y204" s="359"/>
      <c r="Z204" s="359"/>
      <c r="AA204" s="359"/>
      <c r="AB204" s="359"/>
      <c r="AC204" s="359"/>
      <c r="AD204" s="359"/>
      <c r="AE204" s="359"/>
      <c r="AF204" s="359"/>
      <c r="AG204" s="359"/>
      <c r="AH204" s="359"/>
      <c r="AI204" s="359"/>
      <c r="AJ204" s="359"/>
      <c r="AK204" s="359"/>
      <c r="AL204" s="359"/>
      <c r="AM204" s="359"/>
      <c r="AN204" s="359"/>
      <c r="AO204" s="359"/>
      <c r="AP204" s="359"/>
      <c r="AQ204" s="359"/>
      <c r="AR204" s="359"/>
      <c r="AS204" s="359"/>
      <c r="AT204" s="359"/>
      <c r="AU204" s="359"/>
      <c r="AV204" s="359"/>
      <c r="AW204" s="359"/>
      <c r="AX204" s="359"/>
      <c r="AY204" s="359"/>
      <c r="AZ204" s="359"/>
      <c r="BA204" s="359"/>
      <c r="BB204" s="359"/>
      <c r="BC204" s="357"/>
    </row>
    <row r="205" spans="1:55" s="351" customFormat="1" ht="29.1" customHeight="1">
      <c r="A205" s="991"/>
      <c r="B205" s="988"/>
      <c r="C205" s="540" t="s">
        <v>32</v>
      </c>
      <c r="D205" s="587">
        <v>532111</v>
      </c>
      <c r="E205" s="554"/>
      <c r="F205" s="554"/>
      <c r="G205" s="554">
        <f t="shared" si="14"/>
        <v>20000000</v>
      </c>
      <c r="H205" s="538">
        <v>1</v>
      </c>
      <c r="I205" s="538" t="s">
        <v>29</v>
      </c>
      <c r="J205" s="708">
        <v>20000000</v>
      </c>
      <c r="K205" s="582" t="s">
        <v>27</v>
      </c>
      <c r="L205" s="550"/>
      <c r="M205" s="551"/>
      <c r="N205" s="564"/>
      <c r="O205" s="564"/>
      <c r="Q205" s="357"/>
      <c r="R205" s="356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359"/>
      <c r="AV205" s="359"/>
      <c r="AW205" s="359"/>
      <c r="AX205" s="359"/>
      <c r="AY205" s="359"/>
      <c r="AZ205" s="359"/>
      <c r="BA205" s="359"/>
      <c r="BB205" s="359"/>
      <c r="BC205" s="357"/>
    </row>
    <row r="206" spans="1:55" s="696" customFormat="1" ht="27" customHeight="1">
      <c r="A206" s="688"/>
      <c r="B206" s="984" t="s">
        <v>1038</v>
      </c>
      <c r="C206" s="984"/>
      <c r="D206" s="984"/>
      <c r="E206" s="984"/>
      <c r="F206" s="984"/>
      <c r="G206" s="984"/>
      <c r="H206" s="984"/>
      <c r="I206" s="984"/>
      <c r="J206" s="984"/>
      <c r="K206" s="984"/>
      <c r="L206" s="984"/>
      <c r="M206" s="984"/>
      <c r="N206" s="984"/>
      <c r="O206" s="984"/>
      <c r="P206" s="984"/>
      <c r="Q206" s="703"/>
      <c r="R206" s="704"/>
      <c r="S206" s="686"/>
      <c r="T206" s="686"/>
      <c r="U206" s="686"/>
      <c r="V206" s="686"/>
      <c r="W206" s="686"/>
      <c r="X206" s="686"/>
      <c r="Y206" s="686"/>
      <c r="Z206" s="686"/>
      <c r="AA206" s="686"/>
      <c r="AB206" s="686"/>
      <c r="AC206" s="686"/>
      <c r="AD206" s="686"/>
      <c r="AE206" s="686"/>
      <c r="AF206" s="686"/>
      <c r="AG206" s="686"/>
      <c r="AH206" s="686"/>
      <c r="AI206" s="686"/>
      <c r="AJ206" s="686"/>
      <c r="AK206" s="686"/>
      <c r="AL206" s="686"/>
      <c r="AM206" s="686"/>
      <c r="AN206" s="686"/>
      <c r="AO206" s="686"/>
      <c r="AP206" s="686"/>
      <c r="AQ206" s="686"/>
      <c r="AR206" s="686"/>
      <c r="AS206" s="686"/>
      <c r="AT206" s="686"/>
      <c r="AU206" s="686"/>
      <c r="AV206" s="686"/>
      <c r="AW206" s="686"/>
      <c r="AX206" s="686"/>
      <c r="AY206" s="686"/>
      <c r="AZ206" s="686"/>
      <c r="BA206" s="686"/>
      <c r="BB206" s="686"/>
      <c r="BC206" s="703"/>
    </row>
    <row r="207" spans="1:55" s="351" customFormat="1" ht="29.1" customHeight="1">
      <c r="A207" s="990"/>
      <c r="B207" s="987" t="s">
        <v>75</v>
      </c>
      <c r="C207" s="540" t="s">
        <v>444</v>
      </c>
      <c r="D207" s="587">
        <v>532111</v>
      </c>
      <c r="E207" s="554"/>
      <c r="F207" s="554"/>
      <c r="G207" s="554">
        <f>H207*J207</f>
        <v>5500000</v>
      </c>
      <c r="H207" s="571">
        <v>1</v>
      </c>
      <c r="I207" s="571" t="s">
        <v>445</v>
      </c>
      <c r="J207" s="708">
        <v>5500000</v>
      </c>
      <c r="K207" s="582" t="s">
        <v>27</v>
      </c>
      <c r="L207" s="574">
        <v>41375</v>
      </c>
      <c r="M207" s="574">
        <v>41384</v>
      </c>
      <c r="N207" s="574">
        <v>41404</v>
      </c>
      <c r="O207" s="574">
        <v>41435</v>
      </c>
      <c r="Q207" s="357"/>
      <c r="R207" s="356"/>
      <c r="S207" s="359"/>
      <c r="T207" s="359"/>
      <c r="U207" s="359"/>
      <c r="V207" s="359"/>
      <c r="W207" s="359"/>
      <c r="X207" s="359"/>
      <c r="Y207" s="359"/>
      <c r="Z207" s="359"/>
      <c r="AA207" s="359"/>
      <c r="AB207" s="359"/>
      <c r="AC207" s="359"/>
      <c r="AD207" s="359"/>
      <c r="AE207" s="359"/>
      <c r="AF207" s="359"/>
      <c r="AG207" s="359"/>
      <c r="AH207" s="359"/>
      <c r="AI207" s="359"/>
      <c r="AJ207" s="359"/>
      <c r="AK207" s="359"/>
      <c r="AL207" s="359"/>
      <c r="AM207" s="359"/>
      <c r="AN207" s="359"/>
      <c r="AO207" s="359"/>
      <c r="AP207" s="359"/>
      <c r="AQ207" s="359"/>
      <c r="AR207" s="359"/>
      <c r="AS207" s="359"/>
      <c r="AT207" s="359"/>
      <c r="AU207" s="359"/>
      <c r="AV207" s="359"/>
      <c r="AW207" s="359"/>
      <c r="AX207" s="359"/>
      <c r="AY207" s="359"/>
      <c r="AZ207" s="359"/>
      <c r="BA207" s="359"/>
      <c r="BB207" s="359"/>
      <c r="BC207" s="357"/>
    </row>
    <row r="208" spans="1:55" s="351" customFormat="1" ht="29.1" customHeight="1">
      <c r="A208" s="992"/>
      <c r="B208" s="989"/>
      <c r="C208" s="540" t="s">
        <v>396</v>
      </c>
      <c r="D208" s="587">
        <v>532111</v>
      </c>
      <c r="E208" s="554"/>
      <c r="F208" s="554"/>
      <c r="G208" s="554">
        <f t="shared" ref="G208:G209" si="15">H208*J208</f>
        <v>7000000</v>
      </c>
      <c r="H208" s="571">
        <v>1</v>
      </c>
      <c r="I208" s="571" t="s">
        <v>394</v>
      </c>
      <c r="J208" s="708">
        <v>7000000</v>
      </c>
      <c r="K208" s="582" t="s">
        <v>27</v>
      </c>
      <c r="L208" s="574"/>
      <c r="M208" s="574"/>
      <c r="N208" s="574"/>
      <c r="O208" s="574"/>
      <c r="Q208" s="357"/>
      <c r="R208" s="356"/>
      <c r="S208" s="359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359"/>
      <c r="AF208" s="359"/>
      <c r="AG208" s="359"/>
      <c r="AH208" s="359"/>
      <c r="AI208" s="359"/>
      <c r="AJ208" s="359"/>
      <c r="AK208" s="359"/>
      <c r="AL208" s="359"/>
      <c r="AM208" s="359"/>
      <c r="AN208" s="359"/>
      <c r="AO208" s="359"/>
      <c r="AP208" s="359"/>
      <c r="AQ208" s="359"/>
      <c r="AR208" s="359"/>
      <c r="AS208" s="359"/>
      <c r="AT208" s="359"/>
      <c r="AU208" s="359"/>
      <c r="AV208" s="359"/>
      <c r="AW208" s="359"/>
      <c r="AX208" s="359"/>
      <c r="AY208" s="359"/>
      <c r="AZ208" s="359"/>
      <c r="BA208" s="359"/>
      <c r="BB208" s="359"/>
      <c r="BC208" s="357"/>
    </row>
    <row r="209" spans="1:55" s="351" customFormat="1" ht="29.1" customHeight="1">
      <c r="A209" s="991"/>
      <c r="B209" s="988"/>
      <c r="C209" s="540" t="s">
        <v>395</v>
      </c>
      <c r="D209" s="587">
        <v>532111</v>
      </c>
      <c r="E209" s="554"/>
      <c r="F209" s="554"/>
      <c r="G209" s="554">
        <f t="shared" si="15"/>
        <v>2000000</v>
      </c>
      <c r="H209" s="571">
        <v>2</v>
      </c>
      <c r="I209" s="571" t="s">
        <v>394</v>
      </c>
      <c r="J209" s="708">
        <v>1000000</v>
      </c>
      <c r="K209" s="582" t="s">
        <v>27</v>
      </c>
      <c r="L209" s="574"/>
      <c r="M209" s="574"/>
      <c r="N209" s="574"/>
      <c r="O209" s="574"/>
      <c r="Q209" s="357"/>
      <c r="R209" s="356"/>
      <c r="S209" s="359"/>
      <c r="T209" s="359"/>
      <c r="U209" s="359"/>
      <c r="V209" s="359"/>
      <c r="W209" s="359"/>
      <c r="X209" s="359"/>
      <c r="Y209" s="359"/>
      <c r="Z209" s="359"/>
      <c r="AA209" s="359"/>
      <c r="AB209" s="359"/>
      <c r="AC209" s="359"/>
      <c r="AD209" s="359"/>
      <c r="AE209" s="359"/>
      <c r="AF209" s="359"/>
      <c r="AG209" s="359"/>
      <c r="AH209" s="359"/>
      <c r="AI209" s="359"/>
      <c r="AJ209" s="359"/>
      <c r="AK209" s="359"/>
      <c r="AL209" s="359"/>
      <c r="AM209" s="359"/>
      <c r="AN209" s="359"/>
      <c r="AO209" s="359"/>
      <c r="AP209" s="359"/>
      <c r="AQ209" s="359"/>
      <c r="AR209" s="359"/>
      <c r="AS209" s="359"/>
      <c r="AT209" s="359"/>
      <c r="AU209" s="359"/>
      <c r="AV209" s="359"/>
      <c r="AW209" s="359"/>
      <c r="AX209" s="359"/>
      <c r="AY209" s="359"/>
      <c r="AZ209" s="359"/>
      <c r="BA209" s="359"/>
      <c r="BB209" s="359"/>
      <c r="BC209" s="357"/>
    </row>
    <row r="210" spans="1:55" s="696" customFormat="1" ht="9.9499999999999993" hidden="1" customHeight="1">
      <c r="A210" s="688"/>
      <c r="B210" s="697" t="s">
        <v>443</v>
      </c>
      <c r="C210" s="695"/>
      <c r="D210" s="700"/>
      <c r="E210" s="701"/>
      <c r="F210" s="701"/>
      <c r="G210" s="701"/>
      <c r="H210" s="695"/>
      <c r="I210" s="695"/>
      <c r="J210" s="702"/>
      <c r="K210" s="698"/>
      <c r="L210" s="706"/>
      <c r="M210" s="706"/>
      <c r="N210" s="706"/>
      <c r="O210" s="706"/>
      <c r="Q210" s="703"/>
      <c r="R210" s="704"/>
      <c r="S210" s="686"/>
      <c r="T210" s="686"/>
      <c r="U210" s="686"/>
      <c r="V210" s="686"/>
      <c r="W210" s="686"/>
      <c r="X210" s="686"/>
      <c r="Y210" s="686"/>
      <c r="Z210" s="686"/>
      <c r="AA210" s="686"/>
      <c r="AB210" s="686"/>
      <c r="AC210" s="686"/>
      <c r="AD210" s="686"/>
      <c r="AE210" s="686"/>
      <c r="AF210" s="686"/>
      <c r="AG210" s="686"/>
      <c r="AH210" s="686"/>
      <c r="AI210" s="686"/>
      <c r="AJ210" s="686"/>
      <c r="AK210" s="686"/>
      <c r="AL210" s="686"/>
      <c r="AM210" s="686"/>
      <c r="AN210" s="686"/>
      <c r="AO210" s="686"/>
      <c r="AP210" s="686"/>
      <c r="AQ210" s="686"/>
      <c r="AR210" s="686"/>
      <c r="AS210" s="686"/>
      <c r="AT210" s="686"/>
      <c r="AU210" s="686"/>
      <c r="AV210" s="686"/>
      <c r="AW210" s="686"/>
      <c r="AX210" s="686"/>
      <c r="AY210" s="686"/>
      <c r="AZ210" s="686"/>
      <c r="BA210" s="686"/>
      <c r="BB210" s="686"/>
      <c r="BC210" s="703"/>
    </row>
    <row r="211" spans="1:55" s="696" customFormat="1" ht="9.9499999999999993" hidden="1" customHeight="1">
      <c r="A211" s="688"/>
      <c r="B211" s="707" t="s">
        <v>496</v>
      </c>
      <c r="C211" s="695"/>
      <c r="D211" s="700"/>
      <c r="E211" s="701"/>
      <c r="F211" s="701"/>
      <c r="G211" s="701"/>
      <c r="H211" s="695"/>
      <c r="I211" s="695"/>
      <c r="J211" s="702"/>
      <c r="K211" s="698"/>
      <c r="L211" s="695"/>
      <c r="M211" s="695"/>
      <c r="N211" s="695"/>
      <c r="O211" s="695"/>
      <c r="Q211" s="703"/>
      <c r="R211" s="704"/>
      <c r="S211" s="686"/>
      <c r="T211" s="686"/>
      <c r="U211" s="686"/>
      <c r="V211" s="686"/>
      <c r="W211" s="686"/>
      <c r="X211" s="686"/>
      <c r="Y211" s="686"/>
      <c r="Z211" s="686"/>
      <c r="AA211" s="686"/>
      <c r="AB211" s="686"/>
      <c r="AC211" s="686"/>
      <c r="AD211" s="686"/>
      <c r="AE211" s="686"/>
      <c r="AF211" s="686"/>
      <c r="AG211" s="686"/>
      <c r="AH211" s="686"/>
      <c r="AI211" s="686"/>
      <c r="AJ211" s="686"/>
      <c r="AK211" s="686"/>
      <c r="AL211" s="686"/>
      <c r="AM211" s="686"/>
      <c r="AN211" s="686"/>
      <c r="AO211" s="686"/>
      <c r="AP211" s="686"/>
      <c r="AQ211" s="686"/>
      <c r="AR211" s="686"/>
      <c r="AS211" s="686"/>
      <c r="AT211" s="686"/>
      <c r="AU211" s="686"/>
      <c r="AV211" s="686"/>
      <c r="AW211" s="686"/>
      <c r="AX211" s="686"/>
      <c r="AY211" s="686"/>
      <c r="AZ211" s="686"/>
      <c r="BA211" s="686"/>
      <c r="BB211" s="686"/>
      <c r="BC211" s="703"/>
    </row>
    <row r="212" spans="1:55" s="351" customFormat="1" ht="29.1" customHeight="1">
      <c r="A212" s="990"/>
      <c r="B212" s="987" t="s">
        <v>75</v>
      </c>
      <c r="C212" s="540" t="s">
        <v>497</v>
      </c>
      <c r="D212" s="587">
        <v>532111</v>
      </c>
      <c r="E212" s="554"/>
      <c r="F212" s="554"/>
      <c r="G212" s="554">
        <f>H212*J212</f>
        <v>30000000</v>
      </c>
      <c r="H212" s="571">
        <v>1</v>
      </c>
      <c r="I212" s="571" t="s">
        <v>394</v>
      </c>
      <c r="J212" s="708">
        <v>30000000</v>
      </c>
      <c r="K212" s="582" t="s">
        <v>27</v>
      </c>
      <c r="L212" s="574">
        <v>41375</v>
      </c>
      <c r="M212" s="574">
        <v>41384</v>
      </c>
      <c r="N212" s="564">
        <v>41395</v>
      </c>
      <c r="O212" s="564">
        <v>41460</v>
      </c>
      <c r="Q212" s="357"/>
      <c r="R212" s="356"/>
      <c r="S212" s="359"/>
      <c r="T212" s="359"/>
      <c r="U212" s="359"/>
      <c r="V212" s="359"/>
      <c r="W212" s="359"/>
      <c r="X212" s="359"/>
      <c r="Y212" s="359"/>
      <c r="Z212" s="359"/>
      <c r="AA212" s="359"/>
      <c r="AB212" s="359"/>
      <c r="AC212" s="359"/>
      <c r="AD212" s="359"/>
      <c r="AE212" s="359"/>
      <c r="AF212" s="359"/>
      <c r="AG212" s="359"/>
      <c r="AH212" s="359"/>
      <c r="AI212" s="359"/>
      <c r="AJ212" s="359"/>
      <c r="AK212" s="359"/>
      <c r="AL212" s="359"/>
      <c r="AM212" s="359"/>
      <c r="AN212" s="359"/>
      <c r="AO212" s="359"/>
      <c r="AP212" s="359"/>
      <c r="AQ212" s="359"/>
      <c r="AR212" s="359"/>
      <c r="AS212" s="359"/>
      <c r="AT212" s="359"/>
      <c r="AU212" s="359"/>
      <c r="AV212" s="359"/>
      <c r="AW212" s="359"/>
      <c r="AX212" s="359"/>
      <c r="AY212" s="359"/>
      <c r="AZ212" s="359"/>
      <c r="BA212" s="359"/>
      <c r="BB212" s="359"/>
      <c r="BC212" s="357"/>
    </row>
    <row r="213" spans="1:55" s="351" customFormat="1" ht="29.1" customHeight="1">
      <c r="A213" s="992"/>
      <c r="B213" s="989"/>
      <c r="C213" s="540" t="s">
        <v>498</v>
      </c>
      <c r="D213" s="587">
        <v>532111</v>
      </c>
      <c r="E213" s="554"/>
      <c r="F213" s="554"/>
      <c r="G213" s="554">
        <f t="shared" ref="G213:G225" si="16">H213*J213</f>
        <v>45000000</v>
      </c>
      <c r="H213" s="571">
        <v>1</v>
      </c>
      <c r="I213" s="571" t="s">
        <v>394</v>
      </c>
      <c r="J213" s="708">
        <v>45000000</v>
      </c>
      <c r="K213" s="582" t="s">
        <v>27</v>
      </c>
      <c r="L213" s="550"/>
      <c r="M213" s="551"/>
      <c r="N213" s="564"/>
      <c r="O213" s="564"/>
      <c r="Q213" s="357"/>
      <c r="R213" s="356"/>
      <c r="S213" s="359"/>
      <c r="T213" s="359"/>
      <c r="U213" s="359"/>
      <c r="V213" s="359"/>
      <c r="W213" s="359"/>
      <c r="X213" s="359"/>
      <c r="Y213" s="359"/>
      <c r="Z213" s="359"/>
      <c r="AA213" s="359"/>
      <c r="AB213" s="359"/>
      <c r="AC213" s="359"/>
      <c r="AD213" s="359"/>
      <c r="AE213" s="359"/>
      <c r="AF213" s="359"/>
      <c r="AG213" s="359"/>
      <c r="AH213" s="359"/>
      <c r="AI213" s="359"/>
      <c r="AJ213" s="359"/>
      <c r="AK213" s="359"/>
      <c r="AL213" s="359"/>
      <c r="AM213" s="359"/>
      <c r="AN213" s="359"/>
      <c r="AO213" s="359"/>
      <c r="AP213" s="359"/>
      <c r="AQ213" s="359"/>
      <c r="AR213" s="359"/>
      <c r="AS213" s="359"/>
      <c r="AT213" s="359"/>
      <c r="AU213" s="359"/>
      <c r="AV213" s="359"/>
      <c r="AW213" s="359"/>
      <c r="AX213" s="359"/>
      <c r="AY213" s="359"/>
      <c r="AZ213" s="359"/>
      <c r="BA213" s="359"/>
      <c r="BB213" s="359"/>
      <c r="BC213" s="357"/>
    </row>
    <row r="214" spans="1:55" s="351" customFormat="1" ht="29.1" customHeight="1">
      <c r="A214" s="992"/>
      <c r="B214" s="989"/>
      <c r="C214" s="540" t="s">
        <v>499</v>
      </c>
      <c r="D214" s="587">
        <v>532111</v>
      </c>
      <c r="E214" s="554"/>
      <c r="F214" s="554"/>
      <c r="G214" s="554">
        <f t="shared" si="16"/>
        <v>12150000</v>
      </c>
      <c r="H214" s="571">
        <v>9</v>
      </c>
      <c r="I214" s="571" t="s">
        <v>394</v>
      </c>
      <c r="J214" s="708">
        <v>1350000</v>
      </c>
      <c r="K214" s="582" t="s">
        <v>27</v>
      </c>
      <c r="L214" s="550"/>
      <c r="M214" s="551"/>
      <c r="N214" s="564"/>
      <c r="O214" s="564"/>
      <c r="Q214" s="357"/>
      <c r="R214" s="356"/>
      <c r="S214" s="359"/>
      <c r="T214" s="359"/>
      <c r="U214" s="359"/>
      <c r="V214" s="359"/>
      <c r="W214" s="359"/>
      <c r="X214" s="359"/>
      <c r="Y214" s="359"/>
      <c r="Z214" s="359"/>
      <c r="AA214" s="359"/>
      <c r="AB214" s="359"/>
      <c r="AC214" s="359"/>
      <c r="AD214" s="359"/>
      <c r="AE214" s="359"/>
      <c r="AF214" s="359"/>
      <c r="AG214" s="359"/>
      <c r="AH214" s="359"/>
      <c r="AI214" s="359"/>
      <c r="AJ214" s="359"/>
      <c r="AK214" s="359"/>
      <c r="AL214" s="359"/>
      <c r="AM214" s="359"/>
      <c r="AN214" s="359"/>
      <c r="AO214" s="359"/>
      <c r="AP214" s="359"/>
      <c r="AQ214" s="359"/>
      <c r="AR214" s="359"/>
      <c r="AS214" s="359"/>
      <c r="AT214" s="359"/>
      <c r="AU214" s="359"/>
      <c r="AV214" s="359"/>
      <c r="AW214" s="359"/>
      <c r="AX214" s="359"/>
      <c r="AY214" s="359"/>
      <c r="AZ214" s="359"/>
      <c r="BA214" s="359"/>
      <c r="BB214" s="359"/>
      <c r="BC214" s="357"/>
    </row>
    <row r="215" spans="1:55" s="351" customFormat="1" ht="29.1" customHeight="1">
      <c r="A215" s="992"/>
      <c r="B215" s="989"/>
      <c r="C215" s="540" t="s">
        <v>500</v>
      </c>
      <c r="D215" s="587">
        <v>532111</v>
      </c>
      <c r="E215" s="554"/>
      <c r="F215" s="554"/>
      <c r="G215" s="554">
        <f t="shared" si="16"/>
        <v>37500000</v>
      </c>
      <c r="H215" s="571">
        <v>25</v>
      </c>
      <c r="I215" s="571" t="s">
        <v>394</v>
      </c>
      <c r="J215" s="708">
        <v>1500000</v>
      </c>
      <c r="K215" s="582" t="s">
        <v>27</v>
      </c>
      <c r="L215" s="550"/>
      <c r="M215" s="551"/>
      <c r="N215" s="564"/>
      <c r="O215" s="564"/>
      <c r="Q215" s="357"/>
      <c r="R215" s="356"/>
      <c r="S215" s="359"/>
      <c r="T215" s="359"/>
      <c r="U215" s="359"/>
      <c r="V215" s="359"/>
      <c r="W215" s="359"/>
      <c r="X215" s="359"/>
      <c r="Y215" s="359"/>
      <c r="Z215" s="359"/>
      <c r="AA215" s="359"/>
      <c r="AB215" s="359"/>
      <c r="AC215" s="359"/>
      <c r="AD215" s="359"/>
      <c r="AE215" s="359"/>
      <c r="AF215" s="359"/>
      <c r="AG215" s="359"/>
      <c r="AH215" s="359"/>
      <c r="AI215" s="359"/>
      <c r="AJ215" s="359"/>
      <c r="AK215" s="359"/>
      <c r="AL215" s="359"/>
      <c r="AM215" s="359"/>
      <c r="AN215" s="359"/>
      <c r="AO215" s="359"/>
      <c r="AP215" s="359"/>
      <c r="AQ215" s="359"/>
      <c r="AR215" s="359"/>
      <c r="AS215" s="359"/>
      <c r="AT215" s="359"/>
      <c r="AU215" s="359"/>
      <c r="AV215" s="359"/>
      <c r="AW215" s="359"/>
      <c r="AX215" s="359"/>
      <c r="AY215" s="359"/>
      <c r="AZ215" s="359"/>
      <c r="BA215" s="359"/>
      <c r="BB215" s="359"/>
      <c r="BC215" s="357"/>
    </row>
    <row r="216" spans="1:55" s="351" customFormat="1" ht="29.1" customHeight="1">
      <c r="A216" s="992"/>
      <c r="B216" s="989"/>
      <c r="C216" s="540" t="s">
        <v>425</v>
      </c>
      <c r="D216" s="587">
        <v>532111</v>
      </c>
      <c r="E216" s="554"/>
      <c r="F216" s="554"/>
      <c r="G216" s="554">
        <f t="shared" si="16"/>
        <v>5000000</v>
      </c>
      <c r="H216" s="571">
        <v>1</v>
      </c>
      <c r="I216" s="571" t="s">
        <v>394</v>
      </c>
      <c r="J216" s="708">
        <v>5000000</v>
      </c>
      <c r="K216" s="582" t="s">
        <v>27</v>
      </c>
      <c r="L216" s="550"/>
      <c r="M216" s="551"/>
      <c r="N216" s="564"/>
      <c r="O216" s="564"/>
      <c r="Q216" s="357"/>
      <c r="R216" s="356"/>
      <c r="S216" s="359"/>
      <c r="T216" s="359"/>
      <c r="U216" s="359"/>
      <c r="V216" s="359"/>
      <c r="W216" s="359"/>
      <c r="X216" s="359"/>
      <c r="Y216" s="359"/>
      <c r="Z216" s="359"/>
      <c r="AA216" s="359"/>
      <c r="AB216" s="359"/>
      <c r="AC216" s="359"/>
      <c r="AD216" s="359"/>
      <c r="AE216" s="359"/>
      <c r="AF216" s="359"/>
      <c r="AG216" s="359"/>
      <c r="AH216" s="359"/>
      <c r="AI216" s="359"/>
      <c r="AJ216" s="359"/>
      <c r="AK216" s="359"/>
      <c r="AL216" s="359"/>
      <c r="AM216" s="359"/>
      <c r="AN216" s="359"/>
      <c r="AO216" s="359"/>
      <c r="AP216" s="359"/>
      <c r="AQ216" s="359"/>
      <c r="AR216" s="359"/>
      <c r="AS216" s="359"/>
      <c r="AT216" s="359"/>
      <c r="AU216" s="359"/>
      <c r="AV216" s="359"/>
      <c r="AW216" s="359"/>
      <c r="AX216" s="359"/>
      <c r="AY216" s="359"/>
      <c r="AZ216" s="359"/>
      <c r="BA216" s="359"/>
      <c r="BB216" s="359"/>
      <c r="BC216" s="357"/>
    </row>
    <row r="217" spans="1:55" s="351" customFormat="1" ht="29.1" customHeight="1">
      <c r="A217" s="992"/>
      <c r="B217" s="989"/>
      <c r="C217" s="540" t="s">
        <v>501</v>
      </c>
      <c r="D217" s="587">
        <v>532111</v>
      </c>
      <c r="E217" s="554"/>
      <c r="F217" s="554"/>
      <c r="G217" s="554">
        <f t="shared" si="16"/>
        <v>9000000</v>
      </c>
      <c r="H217" s="571">
        <v>9</v>
      </c>
      <c r="I217" s="571" t="s">
        <v>394</v>
      </c>
      <c r="J217" s="708">
        <v>1000000</v>
      </c>
      <c r="K217" s="582" t="s">
        <v>27</v>
      </c>
      <c r="L217" s="550"/>
      <c r="M217" s="551"/>
      <c r="N217" s="564"/>
      <c r="O217" s="564"/>
      <c r="Q217" s="357"/>
      <c r="R217" s="356"/>
      <c r="S217" s="359"/>
      <c r="T217" s="359"/>
      <c r="U217" s="359"/>
      <c r="V217" s="359"/>
      <c r="W217" s="359"/>
      <c r="X217" s="359"/>
      <c r="Y217" s="359"/>
      <c r="Z217" s="359"/>
      <c r="AA217" s="359"/>
      <c r="AB217" s="359"/>
      <c r="AC217" s="359"/>
      <c r="AD217" s="359"/>
      <c r="AE217" s="359"/>
      <c r="AF217" s="359"/>
      <c r="AG217" s="359"/>
      <c r="AH217" s="359"/>
      <c r="AI217" s="359"/>
      <c r="AJ217" s="359"/>
      <c r="AK217" s="359"/>
      <c r="AL217" s="359"/>
      <c r="AM217" s="359"/>
      <c r="AN217" s="359"/>
      <c r="AO217" s="359"/>
      <c r="AP217" s="359"/>
      <c r="AQ217" s="359"/>
      <c r="AR217" s="359"/>
      <c r="AS217" s="359"/>
      <c r="AT217" s="359"/>
      <c r="AU217" s="359"/>
      <c r="AV217" s="359"/>
      <c r="AW217" s="359"/>
      <c r="AX217" s="359"/>
      <c r="AY217" s="359"/>
      <c r="AZ217" s="359"/>
      <c r="BA217" s="359"/>
      <c r="BB217" s="359"/>
      <c r="BC217" s="357"/>
    </row>
    <row r="218" spans="1:55" s="351" customFormat="1" ht="29.1" customHeight="1">
      <c r="A218" s="992"/>
      <c r="B218" s="989"/>
      <c r="C218" s="540" t="s">
        <v>502</v>
      </c>
      <c r="D218" s="587">
        <v>532111</v>
      </c>
      <c r="E218" s="554"/>
      <c r="F218" s="554"/>
      <c r="G218" s="554">
        <f t="shared" si="16"/>
        <v>1700000</v>
      </c>
      <c r="H218" s="571">
        <v>1</v>
      </c>
      <c r="I218" s="571" t="s">
        <v>394</v>
      </c>
      <c r="J218" s="708">
        <v>1700000</v>
      </c>
      <c r="K218" s="582" t="s">
        <v>27</v>
      </c>
      <c r="L218" s="550"/>
      <c r="M218" s="551"/>
      <c r="N218" s="564"/>
      <c r="O218" s="564"/>
      <c r="Q218" s="357"/>
      <c r="R218" s="356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59"/>
      <c r="AU218" s="359"/>
      <c r="AV218" s="359"/>
      <c r="AW218" s="359"/>
      <c r="AX218" s="359"/>
      <c r="AY218" s="359"/>
      <c r="AZ218" s="359"/>
      <c r="BA218" s="359"/>
      <c r="BB218" s="359"/>
      <c r="BC218" s="357"/>
    </row>
    <row r="219" spans="1:55" s="351" customFormat="1" ht="29.1" customHeight="1">
      <c r="A219" s="992"/>
      <c r="B219" s="989"/>
      <c r="C219" s="540" t="s">
        <v>503</v>
      </c>
      <c r="D219" s="587">
        <v>532111</v>
      </c>
      <c r="E219" s="554"/>
      <c r="F219" s="554"/>
      <c r="G219" s="554">
        <f t="shared" si="16"/>
        <v>20000000</v>
      </c>
      <c r="H219" s="571">
        <v>1</v>
      </c>
      <c r="I219" s="571" t="s">
        <v>445</v>
      </c>
      <c r="J219" s="708">
        <v>20000000</v>
      </c>
      <c r="K219" s="582" t="s">
        <v>27</v>
      </c>
      <c r="L219" s="550"/>
      <c r="M219" s="551"/>
      <c r="N219" s="564"/>
      <c r="O219" s="564"/>
      <c r="Q219" s="357"/>
      <c r="R219" s="356"/>
      <c r="S219" s="359"/>
      <c r="T219" s="359"/>
      <c r="U219" s="359"/>
      <c r="V219" s="359"/>
      <c r="W219" s="359"/>
      <c r="X219" s="359"/>
      <c r="Y219" s="359"/>
      <c r="Z219" s="359"/>
      <c r="AA219" s="359"/>
      <c r="AB219" s="359"/>
      <c r="AC219" s="359"/>
      <c r="AD219" s="359"/>
      <c r="AE219" s="359"/>
      <c r="AF219" s="359"/>
      <c r="AG219" s="359"/>
      <c r="AH219" s="359"/>
      <c r="AI219" s="359"/>
      <c r="AJ219" s="359"/>
      <c r="AK219" s="359"/>
      <c r="AL219" s="359"/>
      <c r="AM219" s="359"/>
      <c r="AN219" s="359"/>
      <c r="AO219" s="359"/>
      <c r="AP219" s="359"/>
      <c r="AQ219" s="359"/>
      <c r="AR219" s="359"/>
      <c r="AS219" s="359"/>
      <c r="AT219" s="359"/>
      <c r="AU219" s="359"/>
      <c r="AV219" s="359"/>
      <c r="AW219" s="359"/>
      <c r="AX219" s="359"/>
      <c r="AY219" s="359"/>
      <c r="AZ219" s="359"/>
      <c r="BA219" s="359"/>
      <c r="BB219" s="359"/>
      <c r="BC219" s="357"/>
    </row>
    <row r="220" spans="1:55" s="351" customFormat="1" ht="29.1" customHeight="1">
      <c r="A220" s="992"/>
      <c r="B220" s="989"/>
      <c r="C220" s="540" t="s">
        <v>504</v>
      </c>
      <c r="D220" s="587">
        <v>532111</v>
      </c>
      <c r="E220" s="554"/>
      <c r="F220" s="554"/>
      <c r="G220" s="554">
        <f t="shared" si="16"/>
        <v>3400000</v>
      </c>
      <c r="H220" s="571">
        <v>4</v>
      </c>
      <c r="I220" s="571" t="s">
        <v>394</v>
      </c>
      <c r="J220" s="708">
        <v>850000</v>
      </c>
      <c r="K220" s="582" t="s">
        <v>27</v>
      </c>
      <c r="L220" s="550"/>
      <c r="M220" s="551"/>
      <c r="N220" s="564"/>
      <c r="O220" s="564"/>
      <c r="Q220" s="357"/>
      <c r="R220" s="356"/>
      <c r="S220" s="359"/>
      <c r="T220" s="359"/>
      <c r="U220" s="359"/>
      <c r="V220" s="359"/>
      <c r="W220" s="359"/>
      <c r="X220" s="359"/>
      <c r="Y220" s="359"/>
      <c r="Z220" s="359"/>
      <c r="AA220" s="359"/>
      <c r="AB220" s="359"/>
      <c r="AC220" s="359"/>
      <c r="AD220" s="359"/>
      <c r="AE220" s="359"/>
      <c r="AF220" s="359"/>
      <c r="AG220" s="359"/>
      <c r="AH220" s="359"/>
      <c r="AI220" s="359"/>
      <c r="AJ220" s="359"/>
      <c r="AK220" s="359"/>
      <c r="AL220" s="359"/>
      <c r="AM220" s="359"/>
      <c r="AN220" s="359"/>
      <c r="AO220" s="359"/>
      <c r="AP220" s="359"/>
      <c r="AQ220" s="359"/>
      <c r="AR220" s="359"/>
      <c r="AS220" s="359"/>
      <c r="AT220" s="359"/>
      <c r="AU220" s="359"/>
      <c r="AV220" s="359"/>
      <c r="AW220" s="359"/>
      <c r="AX220" s="359"/>
      <c r="AY220" s="359"/>
      <c r="AZ220" s="359"/>
      <c r="BA220" s="359"/>
      <c r="BB220" s="359"/>
      <c r="BC220" s="357"/>
    </row>
    <row r="221" spans="1:55" s="351" customFormat="1" ht="29.1" customHeight="1">
      <c r="A221" s="991"/>
      <c r="B221" s="988"/>
      <c r="C221" s="540" t="s">
        <v>505</v>
      </c>
      <c r="D221" s="587">
        <v>532111</v>
      </c>
      <c r="E221" s="554"/>
      <c r="F221" s="554"/>
      <c r="G221" s="554">
        <f t="shared" si="16"/>
        <v>10000000</v>
      </c>
      <c r="H221" s="571">
        <v>2</v>
      </c>
      <c r="I221" s="571" t="s">
        <v>394</v>
      </c>
      <c r="J221" s="708">
        <v>5000000</v>
      </c>
      <c r="K221" s="582" t="s">
        <v>27</v>
      </c>
      <c r="L221" s="550"/>
      <c r="M221" s="551"/>
      <c r="N221" s="564"/>
      <c r="O221" s="564"/>
      <c r="Q221" s="357"/>
      <c r="R221" s="356"/>
      <c r="S221" s="359"/>
      <c r="T221" s="359"/>
      <c r="U221" s="359"/>
      <c r="V221" s="359"/>
      <c r="W221" s="359"/>
      <c r="X221" s="359"/>
      <c r="Y221" s="359"/>
      <c r="Z221" s="359"/>
      <c r="AA221" s="359"/>
      <c r="AB221" s="359"/>
      <c r="AC221" s="359"/>
      <c r="AD221" s="359"/>
      <c r="AE221" s="359"/>
      <c r="AF221" s="359"/>
      <c r="AG221" s="359"/>
      <c r="AH221" s="359"/>
      <c r="AI221" s="359"/>
      <c r="AJ221" s="359"/>
      <c r="AK221" s="359"/>
      <c r="AL221" s="359"/>
      <c r="AM221" s="359"/>
      <c r="AN221" s="359"/>
      <c r="AO221" s="359"/>
      <c r="AP221" s="359"/>
      <c r="AQ221" s="359"/>
      <c r="AR221" s="359"/>
      <c r="AS221" s="359"/>
      <c r="AT221" s="359"/>
      <c r="AU221" s="359"/>
      <c r="AV221" s="359"/>
      <c r="AW221" s="359"/>
      <c r="AX221" s="359"/>
      <c r="AY221" s="359"/>
      <c r="AZ221" s="359"/>
      <c r="BA221" s="359"/>
      <c r="BB221" s="359"/>
      <c r="BC221" s="357"/>
    </row>
    <row r="222" spans="1:55" s="351" customFormat="1" ht="29.1" customHeight="1">
      <c r="A222" s="509"/>
      <c r="B222" s="541" t="s">
        <v>26</v>
      </c>
      <c r="C222" s="540" t="s">
        <v>506</v>
      </c>
      <c r="D222" s="587">
        <v>536111</v>
      </c>
      <c r="E222" s="554"/>
      <c r="F222" s="554"/>
      <c r="G222" s="554">
        <f>H222*J222</f>
        <v>13500000</v>
      </c>
      <c r="H222" s="571">
        <v>9</v>
      </c>
      <c r="I222" s="571" t="s">
        <v>445</v>
      </c>
      <c r="J222" s="708">
        <v>1500000</v>
      </c>
      <c r="K222" s="582" t="s">
        <v>27</v>
      </c>
      <c r="L222" s="574">
        <v>41375</v>
      </c>
      <c r="M222" s="574">
        <v>41384</v>
      </c>
      <c r="N222" s="564">
        <v>41395</v>
      </c>
      <c r="O222" s="564">
        <v>41460</v>
      </c>
      <c r="Q222" s="357"/>
      <c r="R222" s="356"/>
      <c r="S222" s="359"/>
      <c r="T222" s="359"/>
      <c r="U222" s="359"/>
      <c r="V222" s="359"/>
      <c r="W222" s="359"/>
      <c r="X222" s="359"/>
      <c r="Y222" s="359"/>
      <c r="Z222" s="359"/>
      <c r="AA222" s="359"/>
      <c r="AB222" s="359"/>
      <c r="AC222" s="359"/>
      <c r="AD222" s="359"/>
      <c r="AE222" s="359"/>
      <c r="AF222" s="359"/>
      <c r="AG222" s="359"/>
      <c r="AH222" s="359"/>
      <c r="AI222" s="359"/>
      <c r="AJ222" s="359"/>
      <c r="AK222" s="359"/>
      <c r="AL222" s="359"/>
      <c r="AM222" s="359"/>
      <c r="AN222" s="359"/>
      <c r="AO222" s="359"/>
      <c r="AP222" s="359"/>
      <c r="AQ222" s="359"/>
      <c r="AR222" s="359"/>
      <c r="AS222" s="359"/>
      <c r="AT222" s="359"/>
      <c r="AU222" s="359"/>
      <c r="AV222" s="359"/>
      <c r="AW222" s="359"/>
      <c r="AX222" s="359"/>
      <c r="AY222" s="359"/>
      <c r="AZ222" s="359"/>
      <c r="BA222" s="359"/>
      <c r="BB222" s="359"/>
      <c r="BC222" s="357"/>
    </row>
    <row r="223" spans="1:55" s="351" customFormat="1" ht="29.1" customHeight="1">
      <c r="A223" s="990"/>
      <c r="B223" s="987" t="s">
        <v>205</v>
      </c>
      <c r="C223" s="540" t="s">
        <v>1029</v>
      </c>
      <c r="D223" s="587">
        <v>525112</v>
      </c>
      <c r="E223" s="554"/>
      <c r="F223" s="554"/>
      <c r="G223" s="554">
        <f t="shared" si="16"/>
        <v>165000000</v>
      </c>
      <c r="H223" s="571">
        <v>3000</v>
      </c>
      <c r="I223" s="571" t="s">
        <v>1032</v>
      </c>
      <c r="J223" s="708">
        <v>55000</v>
      </c>
      <c r="K223" s="582" t="s">
        <v>76</v>
      </c>
      <c r="L223" s="574">
        <v>41375</v>
      </c>
      <c r="M223" s="574">
        <v>41384</v>
      </c>
      <c r="N223" s="564">
        <v>41395</v>
      </c>
      <c r="O223" s="564">
        <v>41460</v>
      </c>
      <c r="Q223" s="357"/>
      <c r="R223" s="356"/>
      <c r="S223" s="359"/>
      <c r="T223" s="359"/>
      <c r="U223" s="359"/>
      <c r="V223" s="359"/>
      <c r="W223" s="359"/>
      <c r="X223" s="359"/>
      <c r="Y223" s="359"/>
      <c r="Z223" s="359"/>
      <c r="AA223" s="359"/>
      <c r="AB223" s="359"/>
      <c r="AC223" s="359"/>
      <c r="AD223" s="359"/>
      <c r="AE223" s="359"/>
      <c r="AF223" s="359"/>
      <c r="AG223" s="359"/>
      <c r="AH223" s="359"/>
      <c r="AI223" s="359"/>
      <c r="AJ223" s="359"/>
      <c r="AK223" s="359"/>
      <c r="AL223" s="359"/>
      <c r="AM223" s="359"/>
      <c r="AN223" s="359"/>
      <c r="AO223" s="359"/>
      <c r="AP223" s="359"/>
      <c r="AQ223" s="359"/>
      <c r="AR223" s="359"/>
      <c r="AS223" s="359"/>
      <c r="AT223" s="359"/>
      <c r="AU223" s="359"/>
      <c r="AV223" s="359"/>
      <c r="AW223" s="359"/>
      <c r="AX223" s="359"/>
      <c r="AY223" s="359"/>
      <c r="AZ223" s="359"/>
      <c r="BA223" s="359"/>
      <c r="BB223" s="359"/>
      <c r="BC223" s="357"/>
    </row>
    <row r="224" spans="1:55" s="351" customFormat="1" ht="29.1" customHeight="1">
      <c r="A224" s="992"/>
      <c r="B224" s="989"/>
      <c r="C224" s="540" t="s">
        <v>1030</v>
      </c>
      <c r="D224" s="587">
        <v>525112</v>
      </c>
      <c r="E224" s="554"/>
      <c r="F224" s="554"/>
      <c r="G224" s="554">
        <f t="shared" si="16"/>
        <v>141000000</v>
      </c>
      <c r="H224" s="571">
        <v>3000</v>
      </c>
      <c r="I224" s="571" t="s">
        <v>1032</v>
      </c>
      <c r="J224" s="708">
        <v>47000</v>
      </c>
      <c r="K224" s="582" t="s">
        <v>76</v>
      </c>
      <c r="L224" s="550"/>
      <c r="M224" s="551"/>
      <c r="N224" s="564"/>
      <c r="O224" s="564"/>
      <c r="Q224" s="357"/>
      <c r="R224" s="356"/>
      <c r="S224" s="359"/>
      <c r="T224" s="359"/>
      <c r="U224" s="359"/>
      <c r="V224" s="359"/>
      <c r="W224" s="359"/>
      <c r="X224" s="359"/>
      <c r="Y224" s="359"/>
      <c r="Z224" s="359"/>
      <c r="AA224" s="359"/>
      <c r="AB224" s="359"/>
      <c r="AC224" s="359"/>
      <c r="AD224" s="359"/>
      <c r="AE224" s="359"/>
      <c r="AF224" s="359"/>
      <c r="AG224" s="359"/>
      <c r="AH224" s="359"/>
      <c r="AI224" s="359"/>
      <c r="AJ224" s="359"/>
      <c r="AK224" s="359"/>
      <c r="AL224" s="359"/>
      <c r="AM224" s="359"/>
      <c r="AN224" s="359"/>
      <c r="AO224" s="359"/>
      <c r="AP224" s="359"/>
      <c r="AQ224" s="359"/>
      <c r="AR224" s="359"/>
      <c r="AS224" s="359"/>
      <c r="AT224" s="359"/>
      <c r="AU224" s="359"/>
      <c r="AV224" s="359"/>
      <c r="AW224" s="359"/>
      <c r="AX224" s="359"/>
      <c r="AY224" s="359"/>
      <c r="AZ224" s="359"/>
      <c r="BA224" s="359"/>
      <c r="BB224" s="359"/>
      <c r="BC224" s="357"/>
    </row>
    <row r="225" spans="1:72" s="351" customFormat="1" ht="29.1" customHeight="1">
      <c r="A225" s="991"/>
      <c r="B225" s="988"/>
      <c r="C225" s="540" t="s">
        <v>1031</v>
      </c>
      <c r="D225" s="587">
        <v>525112</v>
      </c>
      <c r="E225" s="554"/>
      <c r="F225" s="554"/>
      <c r="G225" s="554">
        <f t="shared" si="16"/>
        <v>150000000</v>
      </c>
      <c r="H225" s="571">
        <v>3000</v>
      </c>
      <c r="I225" s="571" t="s">
        <v>109</v>
      </c>
      <c r="J225" s="708">
        <v>50000</v>
      </c>
      <c r="K225" s="582" t="s">
        <v>76</v>
      </c>
      <c r="L225" s="550"/>
      <c r="M225" s="551"/>
      <c r="N225" s="564"/>
      <c r="O225" s="564"/>
      <c r="Q225" s="357"/>
      <c r="R225" s="356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59"/>
      <c r="AU225" s="359"/>
      <c r="AV225" s="359"/>
      <c r="AW225" s="359"/>
      <c r="AX225" s="359"/>
      <c r="AY225" s="359"/>
      <c r="AZ225" s="359"/>
      <c r="BA225" s="359"/>
      <c r="BB225" s="359"/>
      <c r="BC225" s="357"/>
    </row>
    <row r="226" spans="1:72" s="351" customFormat="1" ht="21.75" customHeight="1">
      <c r="A226" s="688"/>
      <c r="B226" s="985" t="s">
        <v>1027</v>
      </c>
      <c r="C226" s="985"/>
      <c r="D226" s="985"/>
      <c r="E226" s="985"/>
      <c r="F226" s="985"/>
      <c r="G226" s="985"/>
      <c r="H226" s="985"/>
      <c r="I226" s="985"/>
      <c r="J226" s="985"/>
      <c r="K226" s="985"/>
      <c r="L226" s="985"/>
      <c r="M226" s="985"/>
      <c r="N226" s="985"/>
      <c r="O226" s="985"/>
      <c r="P226" s="985"/>
      <c r="Q226" s="357"/>
      <c r="R226" s="356"/>
      <c r="S226" s="359"/>
      <c r="T226" s="359"/>
      <c r="U226" s="359"/>
      <c r="V226" s="359"/>
      <c r="W226" s="359"/>
      <c r="X226" s="359"/>
      <c r="Y226" s="359"/>
      <c r="Z226" s="359"/>
      <c r="AA226" s="359"/>
      <c r="AB226" s="359"/>
      <c r="AC226" s="359"/>
      <c r="AD226" s="359"/>
      <c r="AE226" s="359"/>
      <c r="AF226" s="359"/>
      <c r="AG226" s="359"/>
      <c r="AH226" s="359"/>
      <c r="AI226" s="359"/>
      <c r="AJ226" s="359"/>
      <c r="AK226" s="359"/>
      <c r="AL226" s="359"/>
      <c r="AM226" s="359"/>
      <c r="AN226" s="359"/>
      <c r="AO226" s="359"/>
      <c r="AP226" s="359"/>
      <c r="AQ226" s="359"/>
      <c r="AR226" s="359"/>
      <c r="AS226" s="359"/>
      <c r="AT226" s="359"/>
      <c r="AU226" s="359"/>
      <c r="AV226" s="359"/>
      <c r="AW226" s="359"/>
      <c r="AX226" s="359"/>
      <c r="AY226" s="359"/>
      <c r="AZ226" s="359"/>
      <c r="BA226" s="359"/>
      <c r="BB226" s="359"/>
      <c r="BC226" s="359"/>
      <c r="BD226" s="359"/>
      <c r="BE226" s="359"/>
      <c r="BF226" s="359"/>
      <c r="BG226" s="359"/>
      <c r="BH226" s="359"/>
      <c r="BI226" s="359"/>
      <c r="BJ226" s="359"/>
      <c r="BK226" s="359"/>
      <c r="BL226" s="359"/>
      <c r="BM226" s="359"/>
      <c r="BN226" s="359"/>
      <c r="BO226" s="359"/>
      <c r="BP226" s="359"/>
      <c r="BQ226" s="359"/>
      <c r="BR226" s="359"/>
      <c r="BS226" s="359"/>
      <c r="BT226" s="357"/>
    </row>
    <row r="227" spans="1:72" s="696" customFormat="1" ht="29.1" hidden="1" customHeight="1">
      <c r="A227" s="688"/>
      <c r="B227" s="697" t="s">
        <v>314</v>
      </c>
      <c r="C227" s="695"/>
      <c r="D227" s="700"/>
      <c r="E227" s="701"/>
      <c r="F227" s="701"/>
      <c r="G227" s="701"/>
      <c r="H227" s="695"/>
      <c r="I227" s="695"/>
      <c r="J227" s="702"/>
      <c r="K227" s="698"/>
      <c r="L227" s="695"/>
      <c r="M227" s="695"/>
      <c r="N227" s="695"/>
      <c r="O227" s="695"/>
      <c r="Q227" s="703"/>
      <c r="R227" s="704"/>
      <c r="S227" s="686"/>
      <c r="T227" s="686"/>
      <c r="U227" s="686"/>
      <c r="V227" s="686"/>
      <c r="W227" s="686"/>
      <c r="X227" s="686"/>
      <c r="Y227" s="686"/>
      <c r="Z227" s="686"/>
      <c r="AA227" s="686"/>
      <c r="AB227" s="686"/>
      <c r="AC227" s="686"/>
      <c r="AD227" s="686"/>
      <c r="AE227" s="686"/>
      <c r="AF227" s="686"/>
      <c r="AG227" s="686"/>
      <c r="AH227" s="686"/>
      <c r="AI227" s="686"/>
      <c r="AJ227" s="686"/>
      <c r="AK227" s="686"/>
      <c r="AL227" s="686"/>
      <c r="AM227" s="686"/>
      <c r="AN227" s="686"/>
      <c r="AO227" s="686"/>
      <c r="AP227" s="686"/>
      <c r="AQ227" s="686"/>
      <c r="AR227" s="686"/>
      <c r="AS227" s="686"/>
      <c r="AT227" s="686"/>
      <c r="AU227" s="686"/>
      <c r="AV227" s="686"/>
      <c r="AW227" s="686"/>
      <c r="AX227" s="686"/>
      <c r="AY227" s="686"/>
      <c r="AZ227" s="686"/>
      <c r="BA227" s="686"/>
      <c r="BB227" s="686"/>
      <c r="BC227" s="703"/>
    </row>
    <row r="228" spans="1:72" s="696" customFormat="1" ht="29.1" customHeight="1">
      <c r="A228" s="510"/>
      <c r="B228" s="543" t="s">
        <v>26</v>
      </c>
      <c r="C228" s="540" t="s">
        <v>789</v>
      </c>
      <c r="D228" s="591">
        <v>536111</v>
      </c>
      <c r="E228" s="576"/>
      <c r="F228" s="576"/>
      <c r="G228" s="576">
        <f>H228*J228</f>
        <v>30334000</v>
      </c>
      <c r="H228" s="571">
        <v>1</v>
      </c>
      <c r="I228" s="571" t="s">
        <v>29</v>
      </c>
      <c r="J228" s="718">
        <v>30334000</v>
      </c>
      <c r="K228" s="583" t="s">
        <v>27</v>
      </c>
      <c r="L228" s="574">
        <v>41337</v>
      </c>
      <c r="M228" s="574">
        <v>41369</v>
      </c>
      <c r="N228" s="574">
        <v>41374</v>
      </c>
      <c r="O228" s="574">
        <v>41402</v>
      </c>
      <c r="P228" s="494"/>
      <c r="Q228" s="703"/>
      <c r="R228" s="704"/>
      <c r="S228" s="686"/>
      <c r="T228" s="686"/>
      <c r="U228" s="686"/>
      <c r="V228" s="686"/>
      <c r="W228" s="686"/>
      <c r="X228" s="686"/>
      <c r="Y228" s="686"/>
      <c r="Z228" s="686"/>
      <c r="AA228" s="686"/>
      <c r="AB228" s="686"/>
      <c r="AC228" s="686"/>
      <c r="AD228" s="686"/>
      <c r="AE228" s="686"/>
      <c r="AF228" s="686"/>
      <c r="AG228" s="686"/>
      <c r="AH228" s="686"/>
      <c r="AI228" s="686"/>
      <c r="AJ228" s="686"/>
      <c r="AK228" s="686"/>
      <c r="AL228" s="686"/>
      <c r="AM228" s="686"/>
      <c r="AN228" s="686"/>
      <c r="AO228" s="686"/>
      <c r="AP228" s="686"/>
      <c r="AQ228" s="686"/>
      <c r="AR228" s="686"/>
      <c r="AS228" s="686"/>
      <c r="AT228" s="686"/>
      <c r="AU228" s="686"/>
      <c r="AV228" s="686"/>
      <c r="AW228" s="686"/>
      <c r="AX228" s="686"/>
      <c r="AY228" s="686"/>
      <c r="AZ228" s="686"/>
      <c r="BA228" s="686"/>
      <c r="BB228" s="686"/>
      <c r="BC228" s="703"/>
    </row>
    <row r="229" spans="1:72" s="351" customFormat="1" ht="29.1" customHeight="1">
      <c r="A229" s="509"/>
      <c r="B229" s="856" t="s">
        <v>36</v>
      </c>
      <c r="C229" s="540" t="s">
        <v>1028</v>
      </c>
      <c r="D229" s="587">
        <v>521211</v>
      </c>
      <c r="E229" s="554"/>
      <c r="F229" s="554"/>
      <c r="G229" s="554">
        <v>125000000</v>
      </c>
      <c r="H229" s="571">
        <v>1</v>
      </c>
      <c r="I229" s="571" t="s">
        <v>29</v>
      </c>
      <c r="J229" s="715">
        <f>G229</f>
        <v>125000000</v>
      </c>
      <c r="K229" s="582" t="s">
        <v>27</v>
      </c>
      <c r="L229" s="574">
        <v>41337</v>
      </c>
      <c r="M229" s="574">
        <v>41369</v>
      </c>
      <c r="N229" s="574">
        <v>41374</v>
      </c>
      <c r="O229" s="574">
        <v>41402</v>
      </c>
      <c r="Q229" s="357"/>
      <c r="R229" s="356"/>
      <c r="S229" s="359"/>
      <c r="T229" s="359"/>
      <c r="U229" s="359"/>
      <c r="V229" s="359"/>
      <c r="W229" s="359"/>
      <c r="X229" s="359"/>
      <c r="Y229" s="359"/>
      <c r="Z229" s="359"/>
      <c r="AA229" s="359"/>
      <c r="AB229" s="359"/>
      <c r="AC229" s="359"/>
      <c r="AD229" s="359"/>
      <c r="AE229" s="359"/>
      <c r="AF229" s="359"/>
      <c r="AG229" s="359"/>
      <c r="AH229" s="359"/>
      <c r="AI229" s="359"/>
      <c r="AJ229" s="359"/>
      <c r="AK229" s="359"/>
      <c r="AL229" s="359"/>
      <c r="AM229" s="359"/>
      <c r="AN229" s="359"/>
      <c r="AO229" s="359"/>
      <c r="AP229" s="359"/>
      <c r="AQ229" s="359"/>
      <c r="AR229" s="359"/>
      <c r="AS229" s="359"/>
      <c r="AT229" s="359"/>
      <c r="AU229" s="359"/>
      <c r="AV229" s="359"/>
      <c r="AW229" s="359"/>
      <c r="AX229" s="359"/>
      <c r="AY229" s="359"/>
      <c r="AZ229" s="359"/>
      <c r="BA229" s="359"/>
      <c r="BB229" s="359"/>
      <c r="BC229" s="357"/>
    </row>
    <row r="230" spans="1:72" s="696" customFormat="1" ht="29.1" customHeight="1">
      <c r="A230" s="688"/>
      <c r="B230" s="983" t="s">
        <v>1039</v>
      </c>
      <c r="C230" s="983"/>
      <c r="D230" s="983"/>
      <c r="E230" s="983"/>
      <c r="F230" s="983"/>
      <c r="G230" s="983"/>
      <c r="H230" s="983"/>
      <c r="I230" s="983"/>
      <c r="J230" s="983"/>
      <c r="K230" s="983"/>
      <c r="L230" s="983"/>
      <c r="M230" s="983"/>
      <c r="N230" s="983"/>
      <c r="O230" s="983"/>
      <c r="P230" s="983"/>
      <c r="Q230" s="703"/>
      <c r="R230" s="704"/>
      <c r="S230" s="686"/>
      <c r="T230" s="686"/>
      <c r="U230" s="686"/>
      <c r="V230" s="686"/>
      <c r="W230" s="686"/>
      <c r="X230" s="686"/>
      <c r="Y230" s="686"/>
      <c r="Z230" s="686"/>
      <c r="AA230" s="686"/>
      <c r="AB230" s="686"/>
      <c r="AC230" s="686"/>
      <c r="AD230" s="686"/>
      <c r="AE230" s="686"/>
      <c r="AF230" s="686"/>
      <c r="AG230" s="686"/>
      <c r="AH230" s="686"/>
      <c r="AI230" s="686"/>
      <c r="AJ230" s="686"/>
      <c r="AK230" s="686"/>
      <c r="AL230" s="686"/>
      <c r="AM230" s="686"/>
      <c r="AN230" s="686"/>
      <c r="AO230" s="686"/>
      <c r="AP230" s="686"/>
      <c r="AQ230" s="686"/>
      <c r="AR230" s="686"/>
      <c r="AS230" s="686"/>
      <c r="AT230" s="686"/>
      <c r="AU230" s="686"/>
      <c r="AV230" s="686"/>
      <c r="AW230" s="686"/>
      <c r="AX230" s="686"/>
      <c r="AY230" s="686"/>
      <c r="AZ230" s="686"/>
      <c r="BA230" s="686"/>
      <c r="BB230" s="686"/>
      <c r="BC230" s="703"/>
    </row>
    <row r="231" spans="1:72" s="351" customFormat="1" ht="29.1" customHeight="1">
      <c r="A231" s="509"/>
      <c r="B231" s="541" t="s">
        <v>75</v>
      </c>
      <c r="C231" s="540" t="s">
        <v>436</v>
      </c>
      <c r="D231" s="587">
        <v>532111</v>
      </c>
      <c r="E231" s="554"/>
      <c r="F231" s="554"/>
      <c r="G231" s="554">
        <f>H231*J231</f>
        <v>110000000</v>
      </c>
      <c r="H231" s="571">
        <v>1</v>
      </c>
      <c r="I231" s="571" t="s">
        <v>394</v>
      </c>
      <c r="J231" s="708">
        <v>110000000</v>
      </c>
      <c r="K231" s="582" t="s">
        <v>27</v>
      </c>
      <c r="L231" s="574">
        <v>41409</v>
      </c>
      <c r="M231" s="574">
        <v>41425</v>
      </c>
      <c r="N231" s="574">
        <v>41506</v>
      </c>
      <c r="O231" s="574">
        <v>41578</v>
      </c>
      <c r="Q231" s="357"/>
      <c r="R231" s="356"/>
      <c r="S231" s="359"/>
      <c r="T231" s="359"/>
      <c r="U231" s="359"/>
      <c r="V231" s="359"/>
      <c r="W231" s="359"/>
      <c r="X231" s="359"/>
      <c r="Y231" s="359"/>
      <c r="Z231" s="359"/>
      <c r="AA231" s="359"/>
      <c r="AB231" s="359"/>
      <c r="AC231" s="359"/>
      <c r="AD231" s="359"/>
      <c r="AE231" s="359"/>
      <c r="AF231" s="359"/>
      <c r="AG231" s="359"/>
      <c r="AH231" s="359"/>
      <c r="AI231" s="359"/>
      <c r="AJ231" s="359"/>
      <c r="AK231" s="359"/>
      <c r="AL231" s="359"/>
      <c r="AM231" s="359"/>
      <c r="AN231" s="359"/>
      <c r="AO231" s="359"/>
      <c r="AP231" s="359"/>
      <c r="AQ231" s="359"/>
      <c r="AR231" s="359"/>
      <c r="AS231" s="359"/>
      <c r="AT231" s="359"/>
      <c r="AU231" s="359"/>
      <c r="AV231" s="359"/>
      <c r="AW231" s="359"/>
      <c r="AX231" s="359"/>
      <c r="AY231" s="359"/>
      <c r="AZ231" s="359"/>
      <c r="BA231" s="359"/>
      <c r="BB231" s="359"/>
      <c r="BC231" s="357"/>
    </row>
    <row r="232" spans="1:72" s="351" customFormat="1" ht="29.1" customHeight="1">
      <c r="A232" s="509"/>
      <c r="B232" s="542"/>
      <c r="C232" s="540" t="s">
        <v>437</v>
      </c>
      <c r="D232" s="587">
        <v>532111</v>
      </c>
      <c r="E232" s="554"/>
      <c r="F232" s="554"/>
      <c r="G232" s="554">
        <f t="shared" ref="G232:G234" si="17">H232*J232</f>
        <v>100000000</v>
      </c>
      <c r="H232" s="571">
        <v>1</v>
      </c>
      <c r="I232" s="571" t="s">
        <v>394</v>
      </c>
      <c r="J232" s="708">
        <v>100000000</v>
      </c>
      <c r="K232" s="582" t="s">
        <v>27</v>
      </c>
      <c r="L232" s="574"/>
      <c r="M232" s="574"/>
      <c r="N232" s="574"/>
      <c r="O232" s="574"/>
      <c r="Q232" s="357"/>
      <c r="R232" s="356"/>
      <c r="S232" s="359"/>
      <c r="T232" s="359"/>
      <c r="U232" s="359"/>
      <c r="V232" s="359"/>
      <c r="W232" s="359"/>
      <c r="X232" s="359"/>
      <c r="Y232" s="359"/>
      <c r="Z232" s="359"/>
      <c r="AA232" s="359"/>
      <c r="AB232" s="359"/>
      <c r="AC232" s="359"/>
      <c r="AD232" s="359"/>
      <c r="AE232" s="359"/>
      <c r="AF232" s="359"/>
      <c r="AG232" s="359"/>
      <c r="AH232" s="359"/>
      <c r="AI232" s="359"/>
      <c r="AJ232" s="359"/>
      <c r="AK232" s="359"/>
      <c r="AL232" s="359"/>
      <c r="AM232" s="359"/>
      <c r="AN232" s="359"/>
      <c r="AO232" s="359"/>
      <c r="AP232" s="359"/>
      <c r="AQ232" s="359"/>
      <c r="AR232" s="359"/>
      <c r="AS232" s="359"/>
      <c r="AT232" s="359"/>
      <c r="AU232" s="359"/>
      <c r="AV232" s="359"/>
      <c r="AW232" s="359"/>
      <c r="AX232" s="359"/>
      <c r="AY232" s="359"/>
      <c r="AZ232" s="359"/>
      <c r="BA232" s="359"/>
      <c r="BB232" s="359"/>
      <c r="BC232" s="357"/>
    </row>
    <row r="233" spans="1:72" s="351" customFormat="1" ht="29.1" customHeight="1">
      <c r="A233" s="509"/>
      <c r="B233" s="542"/>
      <c r="C233" s="540" t="s">
        <v>439</v>
      </c>
      <c r="D233" s="587">
        <v>532111</v>
      </c>
      <c r="E233" s="554"/>
      <c r="F233" s="554"/>
      <c r="G233" s="554">
        <f t="shared" si="17"/>
        <v>10000000</v>
      </c>
      <c r="H233" s="571">
        <v>5</v>
      </c>
      <c r="I233" s="571" t="s">
        <v>394</v>
      </c>
      <c r="J233" s="708">
        <v>2000000</v>
      </c>
      <c r="K233" s="582" t="s">
        <v>27</v>
      </c>
      <c r="L233" s="574"/>
      <c r="M233" s="574"/>
      <c r="N233" s="574"/>
      <c r="O233" s="574"/>
      <c r="Q233" s="357"/>
      <c r="R233" s="356"/>
      <c r="S233" s="359"/>
      <c r="T233" s="359"/>
      <c r="U233" s="359"/>
      <c r="V233" s="359"/>
      <c r="W233" s="359"/>
      <c r="X233" s="359"/>
      <c r="Y233" s="359"/>
      <c r="Z233" s="359"/>
      <c r="AA233" s="359"/>
      <c r="AB233" s="359"/>
      <c r="AC233" s="359"/>
      <c r="AD233" s="359"/>
      <c r="AE233" s="359"/>
      <c r="AF233" s="359"/>
      <c r="AG233" s="359"/>
      <c r="AH233" s="359"/>
      <c r="AI233" s="359"/>
      <c r="AJ233" s="359"/>
      <c r="AK233" s="359"/>
      <c r="AL233" s="359"/>
      <c r="AM233" s="359"/>
      <c r="AN233" s="359"/>
      <c r="AO233" s="359"/>
      <c r="AP233" s="359"/>
      <c r="AQ233" s="359"/>
      <c r="AR233" s="359"/>
      <c r="AS233" s="359"/>
      <c r="AT233" s="359"/>
      <c r="AU233" s="359"/>
      <c r="AV233" s="359"/>
      <c r="AW233" s="359"/>
      <c r="AX233" s="359"/>
      <c r="AY233" s="359"/>
      <c r="AZ233" s="359"/>
      <c r="BA233" s="359"/>
      <c r="BB233" s="359"/>
      <c r="BC233" s="357"/>
    </row>
    <row r="234" spans="1:72" s="351" customFormat="1" ht="29.1" customHeight="1">
      <c r="A234" s="509"/>
      <c r="B234" s="542"/>
      <c r="C234" s="540" t="s">
        <v>440</v>
      </c>
      <c r="D234" s="587">
        <v>532111</v>
      </c>
      <c r="E234" s="554"/>
      <c r="F234" s="554"/>
      <c r="G234" s="554">
        <f t="shared" si="17"/>
        <v>80000000</v>
      </c>
      <c r="H234" s="571">
        <v>1</v>
      </c>
      <c r="I234" s="571" t="s">
        <v>29</v>
      </c>
      <c r="J234" s="708">
        <v>80000000</v>
      </c>
      <c r="K234" s="582" t="s">
        <v>27</v>
      </c>
      <c r="L234" s="574"/>
      <c r="M234" s="574"/>
      <c r="N234" s="574"/>
      <c r="O234" s="574"/>
      <c r="Q234" s="357"/>
      <c r="R234" s="356"/>
      <c r="S234" s="359"/>
      <c r="T234" s="359"/>
      <c r="U234" s="359"/>
      <c r="V234" s="359"/>
      <c r="W234" s="359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59"/>
      <c r="AS234" s="359"/>
      <c r="AT234" s="359"/>
      <c r="AU234" s="359"/>
      <c r="AV234" s="359"/>
      <c r="AW234" s="359"/>
      <c r="AX234" s="359"/>
      <c r="AY234" s="359"/>
      <c r="AZ234" s="359"/>
      <c r="BA234" s="359"/>
      <c r="BB234" s="359"/>
      <c r="BC234" s="357"/>
    </row>
    <row r="235" spans="1:72" s="696" customFormat="1" ht="29.1" customHeight="1">
      <c r="A235" s="997" t="s">
        <v>1040</v>
      </c>
      <c r="B235" s="998"/>
      <c r="C235" s="998"/>
      <c r="D235" s="998"/>
      <c r="E235" s="998"/>
      <c r="F235" s="998"/>
      <c r="G235" s="998"/>
      <c r="H235" s="998"/>
      <c r="I235" s="998"/>
      <c r="J235" s="998"/>
      <c r="K235" s="998"/>
      <c r="L235" s="998"/>
      <c r="M235" s="998"/>
      <c r="N235" s="998"/>
      <c r="O235" s="998"/>
      <c r="P235" s="999"/>
      <c r="Q235" s="703"/>
      <c r="R235" s="704"/>
      <c r="S235" s="686"/>
      <c r="T235" s="686"/>
      <c r="U235" s="686"/>
      <c r="V235" s="686"/>
      <c r="W235" s="686"/>
      <c r="X235" s="686"/>
      <c r="Y235" s="686"/>
      <c r="Z235" s="686"/>
      <c r="AA235" s="686"/>
      <c r="AB235" s="686"/>
      <c r="AC235" s="686"/>
      <c r="AD235" s="686"/>
      <c r="AE235" s="686"/>
      <c r="AF235" s="686"/>
      <c r="AG235" s="686"/>
      <c r="AH235" s="686"/>
      <c r="AI235" s="686"/>
      <c r="AJ235" s="686"/>
      <c r="AK235" s="686"/>
      <c r="AL235" s="686"/>
      <c r="AM235" s="686"/>
      <c r="AN235" s="686"/>
      <c r="AO235" s="686"/>
      <c r="AP235" s="686"/>
      <c r="AQ235" s="686"/>
      <c r="AR235" s="686"/>
      <c r="AS235" s="686"/>
      <c r="AT235" s="686"/>
      <c r="AU235" s="686"/>
      <c r="AV235" s="686"/>
      <c r="AW235" s="686"/>
      <c r="AX235" s="686"/>
      <c r="AY235" s="686"/>
      <c r="AZ235" s="686"/>
      <c r="BA235" s="686"/>
      <c r="BB235" s="686"/>
      <c r="BC235" s="703"/>
    </row>
    <row r="236" spans="1:72" s="696" customFormat="1" ht="29.1" customHeight="1">
      <c r="A236" s="688"/>
      <c r="B236" s="983" t="s">
        <v>1037</v>
      </c>
      <c r="C236" s="983"/>
      <c r="D236" s="983"/>
      <c r="E236" s="983"/>
      <c r="F236" s="983"/>
      <c r="G236" s="983"/>
      <c r="H236" s="983"/>
      <c r="I236" s="983"/>
      <c r="J236" s="983"/>
      <c r="K236" s="983"/>
      <c r="L236" s="983"/>
      <c r="M236" s="983"/>
      <c r="N236" s="983"/>
      <c r="O236" s="983"/>
      <c r="P236" s="983"/>
      <c r="Q236" s="703"/>
      <c r="R236" s="704"/>
      <c r="S236" s="686"/>
      <c r="T236" s="686"/>
      <c r="U236" s="686"/>
      <c r="V236" s="686"/>
      <c r="W236" s="686"/>
      <c r="X236" s="686"/>
      <c r="Y236" s="686"/>
      <c r="Z236" s="686"/>
      <c r="AA236" s="686"/>
      <c r="AB236" s="686"/>
      <c r="AC236" s="686"/>
      <c r="AD236" s="686"/>
      <c r="AE236" s="686"/>
      <c r="AF236" s="686"/>
      <c r="AG236" s="686"/>
      <c r="AH236" s="686"/>
      <c r="AI236" s="686"/>
      <c r="AJ236" s="686"/>
      <c r="AK236" s="686"/>
      <c r="AL236" s="686"/>
      <c r="AM236" s="686"/>
      <c r="AN236" s="686"/>
      <c r="AO236" s="686"/>
      <c r="AP236" s="686"/>
      <c r="AQ236" s="686"/>
      <c r="AR236" s="686"/>
      <c r="AS236" s="686"/>
      <c r="AT236" s="686"/>
      <c r="AU236" s="686"/>
      <c r="AV236" s="686"/>
      <c r="AW236" s="686"/>
      <c r="AX236" s="686"/>
      <c r="AY236" s="686"/>
      <c r="AZ236" s="686"/>
      <c r="BA236" s="686"/>
      <c r="BB236" s="686"/>
      <c r="BC236" s="703"/>
    </row>
    <row r="237" spans="1:72" s="351" customFormat="1" ht="29.1" customHeight="1">
      <c r="A237" s="509"/>
      <c r="B237" s="541" t="s">
        <v>75</v>
      </c>
      <c r="C237" s="540" t="s">
        <v>396</v>
      </c>
      <c r="D237" s="587">
        <v>532111</v>
      </c>
      <c r="E237" s="554"/>
      <c r="F237" s="554"/>
      <c r="G237" s="554">
        <f>H237*J237</f>
        <v>19000000</v>
      </c>
      <c r="H237" s="571">
        <v>2</v>
      </c>
      <c r="I237" s="571" t="s">
        <v>394</v>
      </c>
      <c r="J237" s="710">
        <v>9500000</v>
      </c>
      <c r="K237" s="582" t="s">
        <v>27</v>
      </c>
      <c r="L237" s="574">
        <v>41409</v>
      </c>
      <c r="M237" s="574">
        <v>41425</v>
      </c>
      <c r="N237" s="574">
        <v>41506</v>
      </c>
      <c r="O237" s="574">
        <v>41578</v>
      </c>
      <c r="Q237" s="357"/>
      <c r="R237" s="356"/>
      <c r="S237" s="359"/>
      <c r="T237" s="359"/>
      <c r="U237" s="359"/>
      <c r="V237" s="359"/>
      <c r="W237" s="359"/>
      <c r="X237" s="359"/>
      <c r="Y237" s="359"/>
      <c r="Z237" s="359"/>
      <c r="AA237" s="359"/>
      <c r="AB237" s="359"/>
      <c r="AC237" s="359"/>
      <c r="AD237" s="359"/>
      <c r="AE237" s="359"/>
      <c r="AF237" s="359"/>
      <c r="AG237" s="359"/>
      <c r="AH237" s="359"/>
      <c r="AI237" s="359"/>
      <c r="AJ237" s="359"/>
      <c r="AK237" s="359"/>
      <c r="AL237" s="359"/>
      <c r="AM237" s="359"/>
      <c r="AN237" s="359"/>
      <c r="AO237" s="359"/>
      <c r="AP237" s="359"/>
      <c r="AQ237" s="359"/>
      <c r="AR237" s="359"/>
      <c r="AS237" s="359"/>
      <c r="AT237" s="359"/>
      <c r="AU237" s="359"/>
      <c r="AV237" s="359"/>
      <c r="AW237" s="359"/>
      <c r="AX237" s="359"/>
      <c r="AY237" s="359"/>
      <c r="AZ237" s="359"/>
      <c r="BA237" s="359"/>
      <c r="BB237" s="359"/>
      <c r="BC237" s="357"/>
    </row>
    <row r="238" spans="1:72" s="351" customFormat="1" ht="9.9499999999999993" hidden="1" customHeight="1">
      <c r="A238" s="509"/>
      <c r="B238" s="542"/>
      <c r="C238" s="546"/>
      <c r="D238" s="587"/>
      <c r="E238" s="554"/>
      <c r="F238" s="554"/>
      <c r="G238" s="554"/>
      <c r="H238" s="571"/>
      <c r="I238" s="571"/>
      <c r="J238" s="572"/>
      <c r="K238" s="582"/>
      <c r="L238" s="571"/>
      <c r="M238" s="571"/>
      <c r="N238" s="571"/>
      <c r="O238" s="571"/>
      <c r="Q238" s="357"/>
      <c r="R238" s="356"/>
      <c r="S238" s="359"/>
      <c r="T238" s="359"/>
      <c r="U238" s="359"/>
      <c r="V238" s="359"/>
      <c r="W238" s="359"/>
      <c r="X238" s="359"/>
      <c r="Y238" s="359"/>
      <c r="Z238" s="359"/>
      <c r="AA238" s="359"/>
      <c r="AB238" s="359"/>
      <c r="AC238" s="359"/>
      <c r="AD238" s="359"/>
      <c r="AE238" s="359"/>
      <c r="AF238" s="359"/>
      <c r="AG238" s="359"/>
      <c r="AH238" s="359"/>
      <c r="AI238" s="359"/>
      <c r="AJ238" s="359"/>
      <c r="AK238" s="359"/>
      <c r="AL238" s="359"/>
      <c r="AM238" s="359"/>
      <c r="AN238" s="359"/>
      <c r="AO238" s="359"/>
      <c r="AP238" s="359"/>
      <c r="AQ238" s="359"/>
      <c r="AR238" s="359"/>
      <c r="AS238" s="359"/>
      <c r="AT238" s="359"/>
      <c r="AU238" s="359"/>
      <c r="AV238" s="359"/>
      <c r="AW238" s="359"/>
      <c r="AX238" s="359"/>
      <c r="AY238" s="359"/>
      <c r="AZ238" s="359"/>
      <c r="BA238" s="359"/>
      <c r="BB238" s="359"/>
      <c r="BC238" s="357"/>
    </row>
    <row r="239" spans="1:72" s="696" customFormat="1" ht="25.5" customHeight="1">
      <c r="A239" s="688"/>
      <c r="B239" s="983" t="s">
        <v>1033</v>
      </c>
      <c r="C239" s="983"/>
      <c r="D239" s="983"/>
      <c r="E239" s="983"/>
      <c r="F239" s="983"/>
      <c r="G239" s="983"/>
      <c r="H239" s="983"/>
      <c r="I239" s="983"/>
      <c r="J239" s="983"/>
      <c r="K239" s="983"/>
      <c r="L239" s="983"/>
      <c r="M239" s="983"/>
      <c r="N239" s="983"/>
      <c r="O239" s="983"/>
      <c r="P239" s="983"/>
      <c r="Q239" s="703"/>
      <c r="R239" s="704"/>
      <c r="S239" s="686"/>
      <c r="T239" s="686"/>
      <c r="U239" s="686"/>
      <c r="V239" s="686"/>
      <c r="W239" s="686"/>
      <c r="X239" s="686"/>
      <c r="Y239" s="686"/>
      <c r="Z239" s="686"/>
      <c r="AA239" s="686"/>
      <c r="AB239" s="686"/>
      <c r="AC239" s="686"/>
      <c r="AD239" s="686"/>
      <c r="AE239" s="686"/>
      <c r="AF239" s="686"/>
      <c r="AG239" s="686"/>
      <c r="AH239" s="686"/>
      <c r="AI239" s="686"/>
      <c r="AJ239" s="686"/>
      <c r="AK239" s="686"/>
      <c r="AL239" s="686"/>
      <c r="AM239" s="686"/>
      <c r="AN239" s="686"/>
      <c r="AO239" s="686"/>
      <c r="AP239" s="686"/>
      <c r="AQ239" s="686"/>
      <c r="AR239" s="686"/>
      <c r="AS239" s="686"/>
      <c r="AT239" s="686"/>
      <c r="AU239" s="686"/>
      <c r="AV239" s="686"/>
      <c r="AW239" s="686"/>
      <c r="AX239" s="686"/>
      <c r="AY239" s="686"/>
      <c r="AZ239" s="686"/>
      <c r="BA239" s="686"/>
      <c r="BB239" s="686"/>
      <c r="BC239" s="703"/>
    </row>
    <row r="240" spans="1:72" s="351" customFormat="1" ht="29.1" customHeight="1">
      <c r="A240" s="509"/>
      <c r="B240" s="542" t="s">
        <v>1034</v>
      </c>
      <c r="C240" s="540" t="s">
        <v>1035</v>
      </c>
      <c r="D240" s="587">
        <v>525119</v>
      </c>
      <c r="E240" s="554"/>
      <c r="F240" s="554"/>
      <c r="G240" s="554">
        <f>H240*J240</f>
        <v>28800000</v>
      </c>
      <c r="H240" s="571">
        <v>800</v>
      </c>
      <c r="I240" s="571" t="s">
        <v>109</v>
      </c>
      <c r="J240" s="708">
        <v>36000</v>
      </c>
      <c r="K240" s="582" t="s">
        <v>76</v>
      </c>
      <c r="L240" s="574">
        <v>41409</v>
      </c>
      <c r="M240" s="574">
        <v>41425</v>
      </c>
      <c r="N240" s="574">
        <v>41506</v>
      </c>
      <c r="O240" s="574">
        <v>41578</v>
      </c>
      <c r="Q240" s="357"/>
      <c r="R240" s="356"/>
      <c r="S240" s="359"/>
      <c r="T240" s="359"/>
      <c r="U240" s="359"/>
      <c r="V240" s="359"/>
      <c r="W240" s="359"/>
      <c r="X240" s="359"/>
      <c r="Y240" s="359"/>
      <c r="Z240" s="359"/>
      <c r="AA240" s="359"/>
      <c r="AB240" s="359"/>
      <c r="AC240" s="359"/>
      <c r="AD240" s="359"/>
      <c r="AE240" s="359"/>
      <c r="AF240" s="359"/>
      <c r="AG240" s="359"/>
      <c r="AH240" s="359"/>
      <c r="AI240" s="359"/>
      <c r="AJ240" s="359"/>
      <c r="AK240" s="359"/>
      <c r="AL240" s="359"/>
      <c r="AM240" s="359"/>
      <c r="AN240" s="359"/>
      <c r="AO240" s="359"/>
      <c r="AP240" s="359"/>
      <c r="AQ240" s="359"/>
      <c r="AR240" s="359"/>
      <c r="AS240" s="359"/>
      <c r="AT240" s="359"/>
      <c r="AU240" s="359"/>
      <c r="AV240" s="359"/>
      <c r="AW240" s="359"/>
      <c r="AX240" s="359"/>
      <c r="AY240" s="359"/>
      <c r="AZ240" s="359"/>
      <c r="BA240" s="359"/>
      <c r="BB240" s="359"/>
      <c r="BC240" s="357"/>
    </row>
    <row r="241" spans="1:55" s="351" customFormat="1" ht="29.1" hidden="1" customHeight="1">
      <c r="A241" s="509"/>
      <c r="B241" s="542"/>
      <c r="C241" s="540"/>
      <c r="D241" s="587"/>
      <c r="E241" s="554"/>
      <c r="F241" s="554"/>
      <c r="G241" s="554"/>
      <c r="H241" s="571"/>
      <c r="I241" s="571"/>
      <c r="J241" s="708"/>
      <c r="K241" s="582"/>
      <c r="L241" s="574"/>
      <c r="M241" s="574"/>
      <c r="N241" s="574"/>
      <c r="O241" s="574"/>
      <c r="Q241" s="357"/>
      <c r="R241" s="356"/>
      <c r="S241" s="359"/>
      <c r="T241" s="359"/>
      <c r="U241" s="359"/>
      <c r="V241" s="359"/>
      <c r="W241" s="359"/>
      <c r="X241" s="359"/>
      <c r="Y241" s="359"/>
      <c r="Z241" s="359"/>
      <c r="AA241" s="359"/>
      <c r="AB241" s="359"/>
      <c r="AC241" s="359"/>
      <c r="AD241" s="359"/>
      <c r="AE241" s="359"/>
      <c r="AF241" s="359"/>
      <c r="AG241" s="359"/>
      <c r="AH241" s="359"/>
      <c r="AI241" s="359"/>
      <c r="AJ241" s="359"/>
      <c r="AK241" s="359"/>
      <c r="AL241" s="359"/>
      <c r="AM241" s="359"/>
      <c r="AN241" s="359"/>
      <c r="AO241" s="359"/>
      <c r="AP241" s="359"/>
      <c r="AQ241" s="359"/>
      <c r="AR241" s="359"/>
      <c r="AS241" s="359"/>
      <c r="AT241" s="359"/>
      <c r="AU241" s="359"/>
      <c r="AV241" s="359"/>
      <c r="AW241" s="359"/>
      <c r="AX241" s="359"/>
      <c r="AY241" s="359"/>
      <c r="AZ241" s="359"/>
      <c r="BA241" s="359"/>
      <c r="BB241" s="359"/>
      <c r="BC241" s="357"/>
    </row>
    <row r="242" spans="1:55" s="696" customFormat="1" ht="25.5" customHeight="1">
      <c r="A242" s="688"/>
      <c r="B242" s="983" t="s">
        <v>495</v>
      </c>
      <c r="C242" s="983"/>
      <c r="D242" s="983"/>
      <c r="E242" s="983"/>
      <c r="F242" s="983"/>
      <c r="G242" s="983"/>
      <c r="H242" s="983"/>
      <c r="I242" s="983"/>
      <c r="J242" s="983"/>
      <c r="K242" s="983"/>
      <c r="L242" s="983"/>
      <c r="M242" s="983"/>
      <c r="N242" s="983"/>
      <c r="O242" s="983"/>
      <c r="P242" s="983"/>
      <c r="Q242" s="703"/>
      <c r="R242" s="704"/>
      <c r="S242" s="686"/>
      <c r="T242" s="686"/>
      <c r="U242" s="686"/>
      <c r="V242" s="686"/>
      <c r="W242" s="686"/>
      <c r="X242" s="686"/>
      <c r="Y242" s="686"/>
      <c r="Z242" s="686"/>
      <c r="AA242" s="686"/>
      <c r="AB242" s="686"/>
      <c r="AC242" s="686"/>
      <c r="AD242" s="686"/>
      <c r="AE242" s="686"/>
      <c r="AF242" s="686"/>
      <c r="AG242" s="686"/>
      <c r="AH242" s="686"/>
      <c r="AI242" s="686"/>
      <c r="AJ242" s="686"/>
      <c r="AK242" s="686"/>
      <c r="AL242" s="686"/>
      <c r="AM242" s="686"/>
      <c r="AN242" s="686"/>
      <c r="AO242" s="686"/>
      <c r="AP242" s="686"/>
      <c r="AQ242" s="686"/>
      <c r="AR242" s="686"/>
      <c r="AS242" s="686"/>
      <c r="AT242" s="686"/>
      <c r="AU242" s="686"/>
      <c r="AV242" s="686"/>
      <c r="AW242" s="686"/>
      <c r="AX242" s="686"/>
      <c r="AY242" s="686"/>
      <c r="AZ242" s="686"/>
      <c r="BA242" s="686"/>
      <c r="BB242" s="686"/>
      <c r="BC242" s="703"/>
    </row>
    <row r="243" spans="1:55" s="351" customFormat="1" ht="29.1" customHeight="1">
      <c r="A243" s="509"/>
      <c r="B243" s="541" t="s">
        <v>75</v>
      </c>
      <c r="C243" s="540" t="s">
        <v>487</v>
      </c>
      <c r="D243" s="587">
        <v>532111</v>
      </c>
      <c r="E243" s="554"/>
      <c r="F243" s="554"/>
      <c r="G243" s="554">
        <v>28400000</v>
      </c>
      <c r="H243" s="571">
        <v>1</v>
      </c>
      <c r="I243" s="571" t="s">
        <v>29</v>
      </c>
      <c r="J243" s="554">
        <v>28400000</v>
      </c>
      <c r="K243" s="582" t="s">
        <v>27</v>
      </c>
      <c r="L243" s="574">
        <v>41375</v>
      </c>
      <c r="M243" s="574">
        <v>41384</v>
      </c>
      <c r="N243" s="574">
        <v>41404</v>
      </c>
      <c r="O243" s="574">
        <v>41435</v>
      </c>
      <c r="Q243" s="357"/>
      <c r="R243" s="356"/>
      <c r="S243" s="359"/>
      <c r="T243" s="359"/>
      <c r="U243" s="359"/>
      <c r="V243" s="359"/>
      <c r="W243" s="359"/>
      <c r="X243" s="359"/>
      <c r="Y243" s="359"/>
      <c r="Z243" s="359"/>
      <c r="AA243" s="359"/>
      <c r="AB243" s="359"/>
      <c r="AC243" s="359"/>
      <c r="AD243" s="359"/>
      <c r="AE243" s="359"/>
      <c r="AF243" s="359"/>
      <c r="AG243" s="359"/>
      <c r="AH243" s="359"/>
      <c r="AI243" s="359"/>
      <c r="AJ243" s="359"/>
      <c r="AK243" s="359"/>
      <c r="AL243" s="359"/>
      <c r="AM243" s="359"/>
      <c r="AN243" s="359"/>
      <c r="AO243" s="359"/>
      <c r="AP243" s="359"/>
      <c r="AQ243" s="359"/>
      <c r="AR243" s="359"/>
      <c r="AS243" s="359"/>
      <c r="AT243" s="359"/>
      <c r="AU243" s="359"/>
      <c r="AV243" s="359"/>
      <c r="AW243" s="359"/>
      <c r="AX243" s="359"/>
      <c r="AY243" s="359"/>
      <c r="AZ243" s="359"/>
      <c r="BA243" s="359"/>
      <c r="BB243" s="359"/>
      <c r="BC243" s="357"/>
    </row>
    <row r="244" spans="1:55" s="696" customFormat="1" ht="9.9499999999999993" hidden="1" customHeight="1">
      <c r="A244" s="688"/>
      <c r="B244" s="707" t="s">
        <v>507</v>
      </c>
      <c r="C244" s="695"/>
      <c r="D244" s="700"/>
      <c r="E244" s="701"/>
      <c r="F244" s="701"/>
      <c r="G244" s="701"/>
      <c r="H244" s="695"/>
      <c r="I244" s="695"/>
      <c r="J244" s="702"/>
      <c r="K244" s="698"/>
      <c r="L244" s="695"/>
      <c r="M244" s="695"/>
      <c r="N244" s="695"/>
      <c r="O244" s="695"/>
      <c r="Q244" s="703"/>
      <c r="R244" s="704"/>
      <c r="S244" s="686"/>
      <c r="T244" s="686"/>
      <c r="U244" s="686"/>
      <c r="V244" s="686"/>
      <c r="W244" s="686"/>
      <c r="X244" s="686"/>
      <c r="Y244" s="686"/>
      <c r="Z244" s="686"/>
      <c r="AA244" s="686"/>
      <c r="AB244" s="686"/>
      <c r="AC244" s="686"/>
      <c r="AD244" s="686"/>
      <c r="AE244" s="686"/>
      <c r="AF244" s="686"/>
      <c r="AG244" s="686"/>
      <c r="AH244" s="686"/>
      <c r="AI244" s="686"/>
      <c r="AJ244" s="686"/>
      <c r="AK244" s="686"/>
      <c r="AL244" s="686"/>
      <c r="AM244" s="686"/>
      <c r="AN244" s="686"/>
      <c r="AO244" s="686"/>
      <c r="AP244" s="686"/>
      <c r="AQ244" s="686"/>
      <c r="AR244" s="686"/>
      <c r="AS244" s="686"/>
      <c r="AT244" s="686"/>
      <c r="AU244" s="686"/>
      <c r="AV244" s="686"/>
      <c r="AW244" s="686"/>
      <c r="AX244" s="686"/>
      <c r="AY244" s="686"/>
      <c r="AZ244" s="686"/>
      <c r="BA244" s="686"/>
      <c r="BB244" s="686"/>
      <c r="BC244" s="703"/>
    </row>
    <row r="245" spans="1:55" s="351" customFormat="1" ht="9.9499999999999993" hidden="1" customHeight="1">
      <c r="A245" s="509"/>
      <c r="B245" s="541" t="s">
        <v>75</v>
      </c>
      <c r="C245" s="540" t="s">
        <v>508</v>
      </c>
      <c r="D245" s="587">
        <v>532111</v>
      </c>
      <c r="E245" s="575">
        <f>J245*H245</f>
        <v>800000000</v>
      </c>
      <c r="F245" s="554"/>
      <c r="G245" s="554"/>
      <c r="H245" s="571">
        <v>1</v>
      </c>
      <c r="I245" s="571" t="s">
        <v>29</v>
      </c>
      <c r="J245" s="708">
        <v>800000000</v>
      </c>
      <c r="K245" s="582" t="s">
        <v>27</v>
      </c>
      <c r="L245" s="550">
        <v>41316</v>
      </c>
      <c r="M245" s="551">
        <v>41375</v>
      </c>
      <c r="N245" s="552">
        <v>41379</v>
      </c>
      <c r="O245" s="552">
        <v>41445</v>
      </c>
      <c r="Q245" s="357"/>
      <c r="R245" s="356"/>
      <c r="S245" s="359"/>
      <c r="T245" s="359"/>
      <c r="U245" s="359"/>
      <c r="V245" s="359"/>
      <c r="W245" s="359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I245" s="359"/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359"/>
      <c r="AV245" s="359"/>
      <c r="AW245" s="359"/>
      <c r="AX245" s="359"/>
      <c r="AY245" s="359"/>
      <c r="AZ245" s="359"/>
      <c r="BA245" s="359"/>
      <c r="BB245" s="359"/>
      <c r="BC245" s="357"/>
    </row>
    <row r="246" spans="1:55" s="351" customFormat="1" ht="9.9499999999999993" hidden="1" customHeight="1">
      <c r="A246" s="509"/>
      <c r="B246" s="542"/>
      <c r="C246" s="540" t="s">
        <v>475</v>
      </c>
      <c r="D246" s="587">
        <v>532111</v>
      </c>
      <c r="E246" s="554"/>
      <c r="F246" s="554"/>
      <c r="G246" s="554">
        <f>H246*J246</f>
        <v>50000000</v>
      </c>
      <c r="H246" s="571">
        <v>1</v>
      </c>
      <c r="I246" s="571" t="s">
        <v>29</v>
      </c>
      <c r="J246" s="708">
        <v>50000000</v>
      </c>
      <c r="K246" s="582" t="s">
        <v>27</v>
      </c>
      <c r="L246" s="571"/>
      <c r="M246" s="571"/>
      <c r="N246" s="571"/>
      <c r="O246" s="571"/>
      <c r="Q246" s="357"/>
      <c r="R246" s="356"/>
      <c r="S246" s="359"/>
      <c r="T246" s="359"/>
      <c r="U246" s="359"/>
      <c r="V246" s="359"/>
      <c r="W246" s="359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I246" s="359"/>
      <c r="AJ246" s="359"/>
      <c r="AK246" s="359"/>
      <c r="AL246" s="359"/>
      <c r="AM246" s="359"/>
      <c r="AN246" s="359"/>
      <c r="AO246" s="359"/>
      <c r="AP246" s="359"/>
      <c r="AQ246" s="359"/>
      <c r="AR246" s="359"/>
      <c r="AS246" s="359"/>
      <c r="AT246" s="359"/>
      <c r="AU246" s="359"/>
      <c r="AV246" s="359"/>
      <c r="AW246" s="359"/>
      <c r="AX246" s="359"/>
      <c r="AY246" s="359"/>
      <c r="AZ246" s="359"/>
      <c r="BA246" s="359"/>
      <c r="BB246" s="359"/>
      <c r="BC246" s="357"/>
    </row>
    <row r="247" spans="1:55" s="351" customFormat="1" ht="29.1" hidden="1" customHeight="1">
      <c r="A247" s="509"/>
      <c r="B247" s="541" t="s">
        <v>75</v>
      </c>
      <c r="C247" s="540" t="s">
        <v>474</v>
      </c>
      <c r="D247" s="587">
        <v>532111</v>
      </c>
      <c r="E247" s="554">
        <f>H247*J247</f>
        <v>1400000000</v>
      </c>
      <c r="F247" s="554"/>
      <c r="G247" s="554"/>
      <c r="H247" s="571">
        <v>1</v>
      </c>
      <c r="I247" s="571" t="s">
        <v>29</v>
      </c>
      <c r="J247" s="708">
        <v>1400000000</v>
      </c>
      <c r="K247" s="582" t="s">
        <v>27</v>
      </c>
      <c r="L247" s="571"/>
      <c r="M247" s="571"/>
      <c r="N247" s="571"/>
      <c r="O247" s="571"/>
      <c r="Q247" s="357"/>
      <c r="R247" s="356"/>
      <c r="S247" s="359"/>
      <c r="T247" s="359"/>
      <c r="U247" s="359"/>
      <c r="V247" s="359"/>
      <c r="W247" s="359"/>
      <c r="X247" s="359"/>
      <c r="Y247" s="359"/>
      <c r="Z247" s="359"/>
      <c r="AA247" s="359"/>
      <c r="AB247" s="359"/>
      <c r="AC247" s="359"/>
      <c r="AD247" s="359"/>
      <c r="AE247" s="359"/>
      <c r="AF247" s="359"/>
      <c r="AG247" s="359"/>
      <c r="AH247" s="359"/>
      <c r="AI247" s="359"/>
      <c r="AJ247" s="359"/>
      <c r="AK247" s="359"/>
      <c r="AL247" s="359"/>
      <c r="AM247" s="359"/>
      <c r="AN247" s="359"/>
      <c r="AO247" s="359"/>
      <c r="AP247" s="359"/>
      <c r="AQ247" s="359"/>
      <c r="AR247" s="359"/>
      <c r="AS247" s="359"/>
      <c r="AT247" s="359"/>
      <c r="AU247" s="359"/>
      <c r="AV247" s="359"/>
      <c r="AW247" s="359"/>
      <c r="AX247" s="359"/>
      <c r="AY247" s="359"/>
      <c r="AZ247" s="359"/>
      <c r="BA247" s="359"/>
      <c r="BB247" s="359"/>
      <c r="BC247" s="357"/>
    </row>
    <row r="248" spans="1:55" s="351" customFormat="1" ht="29.1" hidden="1" customHeight="1">
      <c r="A248" s="509"/>
      <c r="B248" s="542"/>
      <c r="C248" s="540" t="s">
        <v>475</v>
      </c>
      <c r="D248" s="587">
        <v>532111</v>
      </c>
      <c r="E248" s="554">
        <f>H248*J248</f>
        <v>100000000</v>
      </c>
      <c r="F248" s="554"/>
      <c r="G248" s="554"/>
      <c r="H248" s="571">
        <v>1</v>
      </c>
      <c r="I248" s="571" t="s">
        <v>29</v>
      </c>
      <c r="J248" s="708">
        <v>100000000</v>
      </c>
      <c r="K248" s="582" t="s">
        <v>27</v>
      </c>
      <c r="L248" s="571"/>
      <c r="M248" s="571"/>
      <c r="N248" s="571"/>
      <c r="O248" s="571"/>
      <c r="Q248" s="357"/>
      <c r="R248" s="356"/>
      <c r="S248" s="359"/>
      <c r="T248" s="359"/>
      <c r="U248" s="359"/>
      <c r="V248" s="359"/>
      <c r="W248" s="359"/>
      <c r="X248" s="359"/>
      <c r="Y248" s="359"/>
      <c r="Z248" s="359"/>
      <c r="AA248" s="359"/>
      <c r="AB248" s="359"/>
      <c r="AC248" s="359"/>
      <c r="AD248" s="359"/>
      <c r="AE248" s="359"/>
      <c r="AF248" s="359"/>
      <c r="AG248" s="359"/>
      <c r="AH248" s="359"/>
      <c r="AI248" s="359"/>
      <c r="AJ248" s="359"/>
      <c r="AK248" s="359"/>
      <c r="AL248" s="359"/>
      <c r="AM248" s="359"/>
      <c r="AN248" s="359"/>
      <c r="AO248" s="359"/>
      <c r="AP248" s="359"/>
      <c r="AQ248" s="359"/>
      <c r="AR248" s="359"/>
      <c r="AS248" s="359"/>
      <c r="AT248" s="359"/>
      <c r="AU248" s="359"/>
      <c r="AV248" s="359"/>
      <c r="AW248" s="359"/>
      <c r="AX248" s="359"/>
      <c r="AY248" s="359"/>
      <c r="AZ248" s="359"/>
      <c r="BA248" s="359"/>
      <c r="BB248" s="359"/>
      <c r="BC248" s="357"/>
    </row>
    <row r="249" spans="1:55" s="696" customFormat="1" ht="9.9499999999999993" hidden="1" customHeight="1">
      <c r="A249" s="688"/>
      <c r="B249" s="707" t="s">
        <v>476</v>
      </c>
      <c r="C249" s="695"/>
      <c r="D249" s="700"/>
      <c r="E249" s="701"/>
      <c r="F249" s="701"/>
      <c r="G249" s="701"/>
      <c r="H249" s="695"/>
      <c r="I249" s="695"/>
      <c r="J249" s="702"/>
      <c r="K249" s="698"/>
      <c r="L249" s="695"/>
      <c r="M249" s="695"/>
      <c r="N249" s="695"/>
      <c r="O249" s="695"/>
      <c r="Q249" s="703"/>
      <c r="R249" s="704"/>
      <c r="S249" s="686"/>
      <c r="T249" s="686"/>
      <c r="U249" s="686"/>
      <c r="V249" s="686"/>
      <c r="W249" s="686"/>
      <c r="X249" s="686"/>
      <c r="Y249" s="686"/>
      <c r="Z249" s="686"/>
      <c r="AA249" s="686"/>
      <c r="AB249" s="686"/>
      <c r="AC249" s="686"/>
      <c r="AD249" s="686"/>
      <c r="AE249" s="686"/>
      <c r="AF249" s="686"/>
      <c r="AG249" s="686"/>
      <c r="AH249" s="686"/>
      <c r="AI249" s="686"/>
      <c r="AJ249" s="686"/>
      <c r="AK249" s="686"/>
      <c r="AL249" s="686"/>
      <c r="AM249" s="686"/>
      <c r="AN249" s="686"/>
      <c r="AO249" s="686"/>
      <c r="AP249" s="686"/>
      <c r="AQ249" s="686"/>
      <c r="AR249" s="686"/>
      <c r="AS249" s="686"/>
      <c r="AT249" s="686"/>
      <c r="AU249" s="686"/>
      <c r="AV249" s="686"/>
      <c r="AW249" s="686"/>
      <c r="AX249" s="686"/>
      <c r="AY249" s="686"/>
      <c r="AZ249" s="686"/>
      <c r="BA249" s="686"/>
      <c r="BB249" s="686"/>
      <c r="BC249" s="703"/>
    </row>
    <row r="250" spans="1:55" s="351" customFormat="1" ht="9.9499999999999993" hidden="1" customHeight="1">
      <c r="A250" s="509"/>
      <c r="B250" s="541" t="s">
        <v>75</v>
      </c>
      <c r="C250" s="540" t="s">
        <v>389</v>
      </c>
      <c r="D250" s="587">
        <v>537112</v>
      </c>
      <c r="E250" s="554"/>
      <c r="F250" s="554"/>
      <c r="G250" s="585">
        <f>H250*J250</f>
        <v>250000000</v>
      </c>
      <c r="H250" s="571">
        <v>1</v>
      </c>
      <c r="I250" s="571" t="s">
        <v>29</v>
      </c>
      <c r="J250" s="710">
        <v>250000000</v>
      </c>
      <c r="K250" s="582" t="s">
        <v>27</v>
      </c>
      <c r="L250" s="574">
        <v>41337</v>
      </c>
      <c r="M250" s="574">
        <v>41369</v>
      </c>
      <c r="N250" s="574">
        <v>41374</v>
      </c>
      <c r="O250" s="574">
        <v>41402</v>
      </c>
      <c r="Q250" s="357"/>
      <c r="R250" s="356"/>
      <c r="S250" s="359"/>
      <c r="T250" s="359"/>
      <c r="U250" s="359"/>
      <c r="V250" s="359"/>
      <c r="W250" s="359"/>
      <c r="X250" s="359"/>
      <c r="Y250" s="359"/>
      <c r="Z250" s="359"/>
      <c r="AA250" s="359"/>
      <c r="AB250" s="359"/>
      <c r="AC250" s="359"/>
      <c r="AD250" s="359"/>
      <c r="AE250" s="359"/>
      <c r="AF250" s="359"/>
      <c r="AG250" s="359"/>
      <c r="AH250" s="359"/>
      <c r="AI250" s="359"/>
      <c r="AJ250" s="359"/>
      <c r="AK250" s="359"/>
      <c r="AL250" s="359"/>
      <c r="AM250" s="359"/>
      <c r="AN250" s="359"/>
      <c r="AO250" s="359"/>
      <c r="AP250" s="359"/>
      <c r="AQ250" s="359"/>
      <c r="AR250" s="359"/>
      <c r="AS250" s="359"/>
      <c r="AT250" s="359"/>
      <c r="AU250" s="359"/>
      <c r="AV250" s="359"/>
      <c r="AW250" s="359"/>
      <c r="AX250" s="359"/>
      <c r="AY250" s="359"/>
      <c r="AZ250" s="359"/>
      <c r="BA250" s="359"/>
      <c r="BB250" s="359"/>
      <c r="BC250" s="357"/>
    </row>
    <row r="251" spans="1:55" s="696" customFormat="1" ht="29.1" hidden="1" customHeight="1">
      <c r="A251" s="688"/>
      <c r="B251" s="697" t="s">
        <v>873</v>
      </c>
      <c r="C251" s="695"/>
      <c r="D251" s="700"/>
      <c r="E251" s="701"/>
      <c r="F251" s="701"/>
      <c r="G251" s="701"/>
      <c r="H251" s="695"/>
      <c r="I251" s="695"/>
      <c r="J251" s="702"/>
      <c r="K251" s="698"/>
      <c r="L251" s="695"/>
      <c r="M251" s="695"/>
      <c r="N251" s="695"/>
      <c r="O251" s="695"/>
      <c r="Q251" s="703"/>
      <c r="R251" s="704"/>
      <c r="S251" s="686"/>
      <c r="T251" s="686"/>
      <c r="U251" s="686"/>
      <c r="V251" s="686"/>
      <c r="W251" s="686"/>
      <c r="X251" s="686"/>
      <c r="Y251" s="686"/>
      <c r="Z251" s="686"/>
      <c r="AA251" s="686"/>
      <c r="AB251" s="686"/>
      <c r="AC251" s="686"/>
      <c r="AD251" s="686"/>
      <c r="AE251" s="686"/>
      <c r="AF251" s="686"/>
      <c r="AG251" s="686"/>
      <c r="AH251" s="686"/>
      <c r="AI251" s="686"/>
      <c r="AJ251" s="686"/>
      <c r="AK251" s="686"/>
      <c r="AL251" s="686"/>
      <c r="AM251" s="686"/>
      <c r="AN251" s="686"/>
      <c r="AO251" s="686"/>
      <c r="AP251" s="686"/>
      <c r="AQ251" s="686"/>
      <c r="AR251" s="686"/>
      <c r="AS251" s="686"/>
      <c r="AT251" s="686"/>
      <c r="AU251" s="686"/>
      <c r="AV251" s="686"/>
      <c r="AW251" s="686"/>
      <c r="AX251" s="686"/>
      <c r="AY251" s="686"/>
      <c r="AZ251" s="686"/>
      <c r="BA251" s="686"/>
      <c r="BB251" s="686"/>
      <c r="BC251" s="703"/>
    </row>
    <row r="252" spans="1:55" s="351" customFormat="1" ht="29.1" hidden="1" customHeight="1">
      <c r="A252" s="509"/>
      <c r="B252" s="541" t="s">
        <v>524</v>
      </c>
      <c r="C252" s="540" t="s">
        <v>525</v>
      </c>
      <c r="D252" s="587">
        <v>533111</v>
      </c>
      <c r="E252" s="575">
        <f>H252*J252</f>
        <v>24084474000</v>
      </c>
      <c r="F252" s="554"/>
      <c r="G252" s="554"/>
      <c r="H252" s="571">
        <v>1</v>
      </c>
      <c r="I252" s="571" t="s">
        <v>29</v>
      </c>
      <c r="J252" s="709">
        <v>24084474000</v>
      </c>
      <c r="K252" s="582" t="s">
        <v>27</v>
      </c>
      <c r="L252" s="550">
        <v>41316</v>
      </c>
      <c r="M252" s="551">
        <v>41375</v>
      </c>
      <c r="N252" s="552">
        <v>41379</v>
      </c>
      <c r="O252" s="552">
        <v>41445</v>
      </c>
      <c r="Q252" s="357"/>
      <c r="R252" s="356"/>
      <c r="S252" s="359"/>
      <c r="T252" s="359"/>
      <c r="U252" s="359"/>
      <c r="V252" s="359"/>
      <c r="W252" s="359"/>
      <c r="X252" s="359"/>
      <c r="Y252" s="359"/>
      <c r="Z252" s="359"/>
      <c r="AA252" s="359"/>
      <c r="AB252" s="359"/>
      <c r="AC252" s="359"/>
      <c r="AD252" s="359"/>
      <c r="AE252" s="359"/>
      <c r="AF252" s="359"/>
      <c r="AG252" s="359"/>
      <c r="AH252" s="359"/>
      <c r="AI252" s="359"/>
      <c r="AJ252" s="359"/>
      <c r="AK252" s="359"/>
      <c r="AL252" s="359"/>
      <c r="AM252" s="359"/>
      <c r="AN252" s="359"/>
      <c r="AO252" s="359"/>
      <c r="AP252" s="359"/>
      <c r="AQ252" s="359"/>
      <c r="AR252" s="359"/>
      <c r="AS252" s="359"/>
      <c r="AT252" s="359"/>
      <c r="AU252" s="359"/>
      <c r="AV252" s="359"/>
      <c r="AW252" s="359"/>
      <c r="AX252" s="359"/>
      <c r="AY252" s="359"/>
      <c r="AZ252" s="359"/>
      <c r="BA252" s="359"/>
      <c r="BB252" s="359"/>
      <c r="BC252" s="357"/>
    </row>
    <row r="253" spans="1:55" s="351" customFormat="1" ht="29.1" hidden="1" customHeight="1">
      <c r="A253" s="509"/>
      <c r="B253" s="542"/>
      <c r="C253" s="540" t="s">
        <v>526</v>
      </c>
      <c r="D253" s="587">
        <v>533111</v>
      </c>
      <c r="E253" s="575">
        <f t="shared" ref="E253:E254" si="18">H253*J253</f>
        <v>558080000</v>
      </c>
      <c r="F253" s="554"/>
      <c r="G253" s="554"/>
      <c r="H253" s="571">
        <v>1</v>
      </c>
      <c r="I253" s="571" t="s">
        <v>29</v>
      </c>
      <c r="J253" s="709">
        <v>558080000</v>
      </c>
      <c r="K253" s="582" t="s">
        <v>27</v>
      </c>
      <c r="L253" s="550"/>
      <c r="M253" s="551"/>
      <c r="N253" s="552"/>
      <c r="O253" s="552"/>
      <c r="Q253" s="357"/>
      <c r="R253" s="356"/>
      <c r="S253" s="359"/>
      <c r="T253" s="359"/>
      <c r="U253" s="359"/>
      <c r="V253" s="359"/>
      <c r="W253" s="359"/>
      <c r="X253" s="359"/>
      <c r="Y253" s="359"/>
      <c r="Z253" s="359"/>
      <c r="AA253" s="359"/>
      <c r="AB253" s="359"/>
      <c r="AC253" s="359"/>
      <c r="AD253" s="359"/>
      <c r="AE253" s="359"/>
      <c r="AF253" s="359"/>
      <c r="AG253" s="359"/>
      <c r="AH253" s="359"/>
      <c r="AI253" s="359"/>
      <c r="AJ253" s="359"/>
      <c r="AK253" s="359"/>
      <c r="AL253" s="359"/>
      <c r="AM253" s="359"/>
      <c r="AN253" s="359"/>
      <c r="AO253" s="359"/>
      <c r="AP253" s="359"/>
      <c r="AQ253" s="359"/>
      <c r="AR253" s="359"/>
      <c r="AS253" s="359"/>
      <c r="AT253" s="359"/>
      <c r="AU253" s="359"/>
      <c r="AV253" s="359"/>
      <c r="AW253" s="359"/>
      <c r="AX253" s="359"/>
      <c r="AY253" s="359"/>
      <c r="AZ253" s="359"/>
      <c r="BA253" s="359"/>
      <c r="BB253" s="359"/>
      <c r="BC253" s="357"/>
    </row>
    <row r="254" spans="1:55" s="351" customFormat="1" ht="29.1" hidden="1" customHeight="1">
      <c r="A254" s="509"/>
      <c r="B254" s="542"/>
      <c r="C254" s="540" t="s">
        <v>527</v>
      </c>
      <c r="D254" s="587">
        <v>533111</v>
      </c>
      <c r="E254" s="575">
        <f t="shared" si="18"/>
        <v>165532000</v>
      </c>
      <c r="F254" s="554"/>
      <c r="G254" s="554"/>
      <c r="H254" s="571">
        <v>1</v>
      </c>
      <c r="I254" s="571" t="s">
        <v>29</v>
      </c>
      <c r="J254" s="709">
        <v>165532000</v>
      </c>
      <c r="K254" s="582" t="s">
        <v>27</v>
      </c>
      <c r="L254" s="550"/>
      <c r="M254" s="551"/>
      <c r="N254" s="552"/>
      <c r="O254" s="552"/>
      <c r="Q254" s="357"/>
      <c r="R254" s="356"/>
      <c r="S254" s="359"/>
      <c r="T254" s="359"/>
      <c r="U254" s="359"/>
      <c r="V254" s="359"/>
      <c r="W254" s="359"/>
      <c r="X254" s="359"/>
      <c r="Y254" s="359"/>
      <c r="Z254" s="359"/>
      <c r="AA254" s="359"/>
      <c r="AB254" s="359"/>
      <c r="AC254" s="359"/>
      <c r="AD254" s="359"/>
      <c r="AE254" s="359"/>
      <c r="AF254" s="359"/>
      <c r="AG254" s="359"/>
      <c r="AH254" s="359"/>
      <c r="AI254" s="359"/>
      <c r="AJ254" s="359"/>
      <c r="AK254" s="359"/>
      <c r="AL254" s="359"/>
      <c r="AM254" s="359"/>
      <c r="AN254" s="359"/>
      <c r="AO254" s="359"/>
      <c r="AP254" s="359"/>
      <c r="AQ254" s="359"/>
      <c r="AR254" s="359"/>
      <c r="AS254" s="359"/>
      <c r="AT254" s="359"/>
      <c r="AU254" s="359"/>
      <c r="AV254" s="359"/>
      <c r="AW254" s="359"/>
      <c r="AX254" s="359"/>
      <c r="AY254" s="359"/>
      <c r="AZ254" s="359"/>
      <c r="BA254" s="359"/>
      <c r="BB254" s="359"/>
      <c r="BC254" s="357"/>
    </row>
    <row r="255" spans="1:55" s="351" customFormat="1" ht="29.1" hidden="1" customHeight="1">
      <c r="A255" s="509"/>
      <c r="B255" s="542"/>
      <c r="C255" s="540" t="s">
        <v>475</v>
      </c>
      <c r="D255" s="587">
        <v>533111</v>
      </c>
      <c r="E255" s="554"/>
      <c r="F255" s="554"/>
      <c r="G255" s="554">
        <f>H255*J255</f>
        <v>351040000</v>
      </c>
      <c r="H255" s="571">
        <v>1</v>
      </c>
      <c r="I255" s="571" t="s">
        <v>29</v>
      </c>
      <c r="J255" s="709">
        <v>351040000</v>
      </c>
      <c r="K255" s="582" t="s">
        <v>27</v>
      </c>
      <c r="L255" s="571"/>
      <c r="M255" s="571"/>
      <c r="N255" s="571"/>
      <c r="O255" s="571"/>
      <c r="Q255" s="357"/>
      <c r="R255" s="356"/>
      <c r="S255" s="359"/>
      <c r="T255" s="359"/>
      <c r="U255" s="359"/>
      <c r="V255" s="359"/>
      <c r="W255" s="359"/>
      <c r="X255" s="359"/>
      <c r="Y255" s="359"/>
      <c r="Z255" s="359"/>
      <c r="AA255" s="359"/>
      <c r="AB255" s="359"/>
      <c r="AC255" s="359"/>
      <c r="AD255" s="359"/>
      <c r="AE255" s="359"/>
      <c r="AF255" s="359"/>
      <c r="AG255" s="359"/>
      <c r="AH255" s="359"/>
      <c r="AI255" s="359"/>
      <c r="AJ255" s="359"/>
      <c r="AK255" s="359"/>
      <c r="AL255" s="359"/>
      <c r="AM255" s="359"/>
      <c r="AN255" s="359"/>
      <c r="AO255" s="359"/>
      <c r="AP255" s="359"/>
      <c r="AQ255" s="359"/>
      <c r="AR255" s="359"/>
      <c r="AS255" s="359"/>
      <c r="AT255" s="359"/>
      <c r="AU255" s="359"/>
      <c r="AV255" s="359"/>
      <c r="AW255" s="359"/>
      <c r="AX255" s="359"/>
      <c r="AY255" s="359"/>
      <c r="AZ255" s="359"/>
      <c r="BA255" s="359"/>
      <c r="BB255" s="359"/>
      <c r="BC255" s="357"/>
    </row>
    <row r="256" spans="1:55" s="696" customFormat="1" ht="29.1" hidden="1" customHeight="1">
      <c r="A256" s="688"/>
      <c r="B256" s="697" t="s">
        <v>530</v>
      </c>
      <c r="C256" s="695"/>
      <c r="D256" s="700"/>
      <c r="E256" s="701"/>
      <c r="F256" s="701"/>
      <c r="G256" s="701"/>
      <c r="H256" s="695"/>
      <c r="I256" s="695"/>
      <c r="J256" s="702"/>
      <c r="K256" s="698"/>
      <c r="L256" s="695"/>
      <c r="M256" s="695"/>
      <c r="N256" s="695"/>
      <c r="O256" s="695"/>
      <c r="Q256" s="703"/>
      <c r="R256" s="704"/>
      <c r="S256" s="686"/>
      <c r="T256" s="686"/>
      <c r="U256" s="686"/>
      <c r="V256" s="686"/>
      <c r="W256" s="686"/>
      <c r="X256" s="686"/>
      <c r="Y256" s="686"/>
      <c r="Z256" s="686"/>
      <c r="AA256" s="686"/>
      <c r="AB256" s="686"/>
      <c r="AC256" s="686"/>
      <c r="AD256" s="686"/>
      <c r="AE256" s="686"/>
      <c r="AF256" s="686"/>
      <c r="AG256" s="686"/>
      <c r="AH256" s="686"/>
      <c r="AI256" s="686"/>
      <c r="AJ256" s="686"/>
      <c r="AK256" s="686"/>
      <c r="AL256" s="686"/>
      <c r="AM256" s="686"/>
      <c r="AN256" s="686"/>
      <c r="AO256" s="686"/>
      <c r="AP256" s="686"/>
      <c r="AQ256" s="686"/>
      <c r="AR256" s="686"/>
      <c r="AS256" s="686"/>
      <c r="AT256" s="686"/>
      <c r="AU256" s="686"/>
      <c r="AV256" s="686"/>
      <c r="AW256" s="686"/>
      <c r="AX256" s="686"/>
      <c r="AY256" s="686"/>
      <c r="AZ256" s="686"/>
      <c r="BA256" s="686"/>
      <c r="BB256" s="686"/>
      <c r="BC256" s="703"/>
    </row>
    <row r="257" spans="1:55" s="351" customFormat="1" ht="29.1" hidden="1" customHeight="1">
      <c r="A257" s="509"/>
      <c r="B257" s="541" t="s">
        <v>524</v>
      </c>
      <c r="C257" s="540" t="s">
        <v>525</v>
      </c>
      <c r="D257" s="587">
        <v>533111</v>
      </c>
      <c r="E257" s="575">
        <f>H257*J257</f>
        <v>1131568000</v>
      </c>
      <c r="F257" s="554"/>
      <c r="G257" s="554"/>
      <c r="H257" s="571">
        <v>1</v>
      </c>
      <c r="I257" s="571" t="s">
        <v>29</v>
      </c>
      <c r="J257" s="709">
        <v>1131568000</v>
      </c>
      <c r="K257" s="582" t="s">
        <v>27</v>
      </c>
      <c r="L257" s="550">
        <v>41325</v>
      </c>
      <c r="M257" s="551">
        <v>41384</v>
      </c>
      <c r="N257" s="564">
        <v>41395</v>
      </c>
      <c r="O257" s="564">
        <v>41460</v>
      </c>
      <c r="Q257" s="357"/>
      <c r="R257" s="356"/>
      <c r="S257" s="359"/>
      <c r="T257" s="359"/>
      <c r="U257" s="359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359"/>
      <c r="AF257" s="359"/>
      <c r="AG257" s="359"/>
      <c r="AH257" s="359"/>
      <c r="AI257" s="359"/>
      <c r="AJ257" s="359"/>
      <c r="AK257" s="359"/>
      <c r="AL257" s="359"/>
      <c r="AM257" s="359"/>
      <c r="AN257" s="359"/>
      <c r="AO257" s="359"/>
      <c r="AP257" s="359"/>
      <c r="AQ257" s="359"/>
      <c r="AR257" s="359"/>
      <c r="AS257" s="359"/>
      <c r="AT257" s="359"/>
      <c r="AU257" s="359"/>
      <c r="AV257" s="359"/>
      <c r="AW257" s="359"/>
      <c r="AX257" s="359"/>
      <c r="AY257" s="359"/>
      <c r="AZ257" s="359"/>
      <c r="BA257" s="359"/>
      <c r="BB257" s="359"/>
      <c r="BC257" s="357"/>
    </row>
    <row r="258" spans="1:55" s="351" customFormat="1" ht="29.1" hidden="1" customHeight="1">
      <c r="A258" s="509"/>
      <c r="B258" s="542"/>
      <c r="C258" s="540" t="s">
        <v>527</v>
      </c>
      <c r="D258" s="587">
        <v>533111</v>
      </c>
      <c r="E258" s="575">
        <f>H258*J258</f>
        <v>61182000</v>
      </c>
      <c r="F258" s="554"/>
      <c r="G258" s="554"/>
      <c r="H258" s="571">
        <v>1</v>
      </c>
      <c r="I258" s="571" t="s">
        <v>29</v>
      </c>
      <c r="J258" s="709">
        <v>61182000</v>
      </c>
      <c r="K258" s="582" t="s">
        <v>27</v>
      </c>
      <c r="L258" s="571"/>
      <c r="M258" s="571"/>
      <c r="N258" s="571"/>
      <c r="O258" s="571"/>
      <c r="Q258" s="357"/>
      <c r="R258" s="356"/>
      <c r="S258" s="359"/>
      <c r="T258" s="359"/>
      <c r="U258" s="359"/>
      <c r="V258" s="359"/>
      <c r="W258" s="359"/>
      <c r="X258" s="359"/>
      <c r="Y258" s="359"/>
      <c r="Z258" s="359"/>
      <c r="AA258" s="359"/>
      <c r="AB258" s="359"/>
      <c r="AC258" s="359"/>
      <c r="AD258" s="359"/>
      <c r="AE258" s="359"/>
      <c r="AF258" s="359"/>
      <c r="AG258" s="359"/>
      <c r="AH258" s="359"/>
      <c r="AI258" s="359"/>
      <c r="AJ258" s="359"/>
      <c r="AK258" s="359"/>
      <c r="AL258" s="359"/>
      <c r="AM258" s="359"/>
      <c r="AN258" s="359"/>
      <c r="AO258" s="359"/>
      <c r="AP258" s="359"/>
      <c r="AQ258" s="359"/>
      <c r="AR258" s="359"/>
      <c r="AS258" s="359"/>
      <c r="AT258" s="359"/>
      <c r="AU258" s="359"/>
      <c r="AV258" s="359"/>
      <c r="AW258" s="359"/>
      <c r="AX258" s="359"/>
      <c r="AY258" s="359"/>
      <c r="AZ258" s="359"/>
      <c r="BA258" s="359"/>
      <c r="BB258" s="359"/>
      <c r="BC258" s="357"/>
    </row>
    <row r="259" spans="1:55" s="351" customFormat="1" ht="29.1" hidden="1" customHeight="1">
      <c r="A259" s="509"/>
      <c r="B259" s="542"/>
      <c r="C259" s="540" t="s">
        <v>526</v>
      </c>
      <c r="D259" s="587">
        <v>533111</v>
      </c>
      <c r="E259" s="554"/>
      <c r="F259" s="554"/>
      <c r="G259" s="554">
        <f>H259*J259</f>
        <v>42416000</v>
      </c>
      <c r="H259" s="571">
        <v>1</v>
      </c>
      <c r="I259" s="571" t="s">
        <v>29</v>
      </c>
      <c r="J259" s="709">
        <v>42416000</v>
      </c>
      <c r="K259" s="582" t="s">
        <v>27</v>
      </c>
      <c r="L259" s="571"/>
      <c r="M259" s="571"/>
      <c r="N259" s="571"/>
      <c r="O259" s="571"/>
      <c r="Q259" s="357"/>
      <c r="R259" s="356"/>
      <c r="S259" s="359"/>
      <c r="T259" s="359"/>
      <c r="U259" s="359"/>
      <c r="V259" s="359"/>
      <c r="W259" s="359"/>
      <c r="X259" s="359"/>
      <c r="Y259" s="359"/>
      <c r="Z259" s="359"/>
      <c r="AA259" s="359"/>
      <c r="AB259" s="359"/>
      <c r="AC259" s="359"/>
      <c r="AD259" s="359"/>
      <c r="AE259" s="359"/>
      <c r="AF259" s="359"/>
      <c r="AG259" s="359"/>
      <c r="AH259" s="359"/>
      <c r="AI259" s="359"/>
      <c r="AJ259" s="359"/>
      <c r="AK259" s="359"/>
      <c r="AL259" s="359"/>
      <c r="AM259" s="359"/>
      <c r="AN259" s="359"/>
      <c r="AO259" s="359"/>
      <c r="AP259" s="359"/>
      <c r="AQ259" s="359"/>
      <c r="AR259" s="359"/>
      <c r="AS259" s="359"/>
      <c r="AT259" s="359"/>
      <c r="AU259" s="359"/>
      <c r="AV259" s="359"/>
      <c r="AW259" s="359"/>
      <c r="AX259" s="359"/>
      <c r="AY259" s="359"/>
      <c r="AZ259" s="359"/>
      <c r="BA259" s="359"/>
      <c r="BB259" s="359"/>
      <c r="BC259" s="357"/>
    </row>
    <row r="260" spans="1:55" s="351" customFormat="1" ht="29.1" hidden="1" customHeight="1">
      <c r="A260" s="509"/>
      <c r="B260" s="542"/>
      <c r="C260" s="540" t="s">
        <v>475</v>
      </c>
      <c r="D260" s="587">
        <v>533111</v>
      </c>
      <c r="E260" s="554"/>
      <c r="F260" s="554"/>
      <c r="G260" s="554">
        <f>H260*J260</f>
        <v>72270000</v>
      </c>
      <c r="H260" s="571">
        <v>1</v>
      </c>
      <c r="I260" s="571" t="s">
        <v>29</v>
      </c>
      <c r="J260" s="709">
        <v>72270000</v>
      </c>
      <c r="K260" s="582" t="s">
        <v>27</v>
      </c>
      <c r="L260" s="571"/>
      <c r="M260" s="571"/>
      <c r="N260" s="571"/>
      <c r="O260" s="571"/>
      <c r="Q260" s="357"/>
      <c r="R260" s="356"/>
      <c r="S260" s="359"/>
      <c r="T260" s="359"/>
      <c r="U260" s="359"/>
      <c r="V260" s="359"/>
      <c r="W260" s="359"/>
      <c r="X260" s="359"/>
      <c r="Y260" s="359"/>
      <c r="Z260" s="359"/>
      <c r="AA260" s="359"/>
      <c r="AB260" s="359"/>
      <c r="AC260" s="359"/>
      <c r="AD260" s="359"/>
      <c r="AE260" s="359"/>
      <c r="AF260" s="359"/>
      <c r="AG260" s="359"/>
      <c r="AH260" s="359"/>
      <c r="AI260" s="359"/>
      <c r="AJ260" s="359"/>
      <c r="AK260" s="359"/>
      <c r="AL260" s="359"/>
      <c r="AM260" s="359"/>
      <c r="AN260" s="359"/>
      <c r="AO260" s="359"/>
      <c r="AP260" s="359"/>
      <c r="AQ260" s="359"/>
      <c r="AR260" s="359"/>
      <c r="AS260" s="359"/>
      <c r="AT260" s="359"/>
      <c r="AU260" s="359"/>
      <c r="AV260" s="359"/>
      <c r="AW260" s="359"/>
      <c r="AX260" s="359"/>
      <c r="AY260" s="359"/>
      <c r="AZ260" s="359"/>
      <c r="BA260" s="359"/>
      <c r="BB260" s="359"/>
      <c r="BC260" s="357"/>
    </row>
    <row r="261" spans="1:55" s="696" customFormat="1" ht="29.1" hidden="1" customHeight="1">
      <c r="A261" s="688"/>
      <c r="B261" s="697" t="s">
        <v>532</v>
      </c>
      <c r="C261" s="695"/>
      <c r="D261" s="700"/>
      <c r="E261" s="701"/>
      <c r="F261" s="701"/>
      <c r="G261" s="701"/>
      <c r="H261" s="695"/>
      <c r="I261" s="695"/>
      <c r="J261" s="702"/>
      <c r="K261" s="698"/>
      <c r="L261" s="695"/>
      <c r="M261" s="695"/>
      <c r="N261" s="695"/>
      <c r="O261" s="695"/>
      <c r="Q261" s="703"/>
      <c r="R261" s="704"/>
      <c r="S261" s="686"/>
      <c r="T261" s="686"/>
      <c r="U261" s="686"/>
      <c r="V261" s="686"/>
      <c r="W261" s="686"/>
      <c r="X261" s="686"/>
      <c r="Y261" s="686"/>
      <c r="Z261" s="686"/>
      <c r="AA261" s="686"/>
      <c r="AB261" s="686"/>
      <c r="AC261" s="686"/>
      <c r="AD261" s="686"/>
      <c r="AE261" s="686"/>
      <c r="AF261" s="686"/>
      <c r="AG261" s="686"/>
      <c r="AH261" s="686"/>
      <c r="AI261" s="686"/>
      <c r="AJ261" s="686"/>
      <c r="AK261" s="686"/>
      <c r="AL261" s="686"/>
      <c r="AM261" s="686"/>
      <c r="AN261" s="686"/>
      <c r="AO261" s="686"/>
      <c r="AP261" s="686"/>
      <c r="AQ261" s="686"/>
      <c r="AR261" s="686"/>
      <c r="AS261" s="686"/>
      <c r="AT261" s="686"/>
      <c r="AU261" s="686"/>
      <c r="AV261" s="686"/>
      <c r="AW261" s="686"/>
      <c r="AX261" s="686"/>
      <c r="AY261" s="686"/>
      <c r="AZ261" s="686"/>
      <c r="BA261" s="686"/>
      <c r="BB261" s="686"/>
      <c r="BC261" s="703"/>
    </row>
    <row r="262" spans="1:55" s="351" customFormat="1" ht="29.1" hidden="1" customHeight="1">
      <c r="A262" s="509"/>
      <c r="B262" s="541" t="s">
        <v>534</v>
      </c>
      <c r="C262" s="540" t="s">
        <v>535</v>
      </c>
      <c r="D262" s="587">
        <v>533121</v>
      </c>
      <c r="E262" s="575">
        <f>H262*J262</f>
        <v>2632184000</v>
      </c>
      <c r="F262" s="554"/>
      <c r="G262" s="554"/>
      <c r="H262" s="571">
        <v>1</v>
      </c>
      <c r="I262" s="571" t="s">
        <v>29</v>
      </c>
      <c r="J262" s="709">
        <v>2632184000</v>
      </c>
      <c r="K262" s="582" t="s">
        <v>27</v>
      </c>
      <c r="L262" s="550">
        <v>41325</v>
      </c>
      <c r="M262" s="551">
        <v>41384</v>
      </c>
      <c r="N262" s="564">
        <v>41395</v>
      </c>
      <c r="O262" s="564">
        <v>41460</v>
      </c>
      <c r="Q262" s="357"/>
      <c r="R262" s="356"/>
      <c r="S262" s="359"/>
      <c r="T262" s="359"/>
      <c r="U262" s="359"/>
      <c r="V262" s="359"/>
      <c r="W262" s="359"/>
      <c r="X262" s="359"/>
      <c r="Y262" s="359"/>
      <c r="Z262" s="359"/>
      <c r="AA262" s="359"/>
      <c r="AB262" s="359"/>
      <c r="AC262" s="359"/>
      <c r="AD262" s="359"/>
      <c r="AE262" s="359"/>
      <c r="AF262" s="359"/>
      <c r="AG262" s="359"/>
      <c r="AH262" s="359"/>
      <c r="AI262" s="359"/>
      <c r="AJ262" s="359"/>
      <c r="AK262" s="359"/>
      <c r="AL262" s="359"/>
      <c r="AM262" s="359"/>
      <c r="AN262" s="359"/>
      <c r="AO262" s="359"/>
      <c r="AP262" s="359"/>
      <c r="AQ262" s="359"/>
      <c r="AR262" s="359"/>
      <c r="AS262" s="359"/>
      <c r="AT262" s="359"/>
      <c r="AU262" s="359"/>
      <c r="AV262" s="359"/>
      <c r="AW262" s="359"/>
      <c r="AX262" s="359"/>
      <c r="AY262" s="359"/>
      <c r="AZ262" s="359"/>
      <c r="BA262" s="359"/>
      <c r="BB262" s="359"/>
      <c r="BC262" s="357"/>
    </row>
    <row r="263" spans="1:55" s="351" customFormat="1" ht="29.1" hidden="1" customHeight="1">
      <c r="A263" s="509"/>
      <c r="B263" s="542"/>
      <c r="C263" s="540" t="s">
        <v>536</v>
      </c>
      <c r="D263" s="587">
        <v>533121</v>
      </c>
      <c r="E263" s="575">
        <f t="shared" ref="E263:E264" si="19">H263*J263</f>
        <v>62160000</v>
      </c>
      <c r="F263" s="554"/>
      <c r="G263" s="554"/>
      <c r="H263" s="571">
        <v>1</v>
      </c>
      <c r="I263" s="571" t="s">
        <v>29</v>
      </c>
      <c r="J263" s="709">
        <v>62160000</v>
      </c>
      <c r="K263" s="582" t="s">
        <v>27</v>
      </c>
      <c r="L263" s="571"/>
      <c r="M263" s="571"/>
      <c r="N263" s="571"/>
      <c r="O263" s="571"/>
      <c r="Q263" s="357"/>
      <c r="R263" s="356"/>
      <c r="S263" s="359"/>
      <c r="T263" s="359"/>
      <c r="U263" s="359"/>
      <c r="V263" s="359"/>
      <c r="W263" s="359"/>
      <c r="X263" s="359"/>
      <c r="Y263" s="359"/>
      <c r="Z263" s="359"/>
      <c r="AA263" s="359"/>
      <c r="AB263" s="359"/>
      <c r="AC263" s="359"/>
      <c r="AD263" s="359"/>
      <c r="AE263" s="359"/>
      <c r="AF263" s="359"/>
      <c r="AG263" s="359"/>
      <c r="AH263" s="359"/>
      <c r="AI263" s="359"/>
      <c r="AJ263" s="359"/>
      <c r="AK263" s="359"/>
      <c r="AL263" s="359"/>
      <c r="AM263" s="359"/>
      <c r="AN263" s="359"/>
      <c r="AO263" s="359"/>
      <c r="AP263" s="359"/>
      <c r="AQ263" s="359"/>
      <c r="AR263" s="359"/>
      <c r="AS263" s="359"/>
      <c r="AT263" s="359"/>
      <c r="AU263" s="359"/>
      <c r="AV263" s="359"/>
      <c r="AW263" s="359"/>
      <c r="AX263" s="359"/>
      <c r="AY263" s="359"/>
      <c r="AZ263" s="359"/>
      <c r="BA263" s="359"/>
      <c r="BB263" s="359"/>
      <c r="BC263" s="357"/>
    </row>
    <row r="264" spans="1:55" s="351" customFormat="1" ht="29.1" hidden="1" customHeight="1">
      <c r="A264" s="509"/>
      <c r="B264" s="542"/>
      <c r="C264" s="540" t="s">
        <v>537</v>
      </c>
      <c r="D264" s="587">
        <v>533121</v>
      </c>
      <c r="E264" s="575">
        <f t="shared" si="19"/>
        <v>87955000</v>
      </c>
      <c r="F264" s="554"/>
      <c r="G264" s="554"/>
      <c r="H264" s="571">
        <v>1</v>
      </c>
      <c r="I264" s="571" t="s">
        <v>29</v>
      </c>
      <c r="J264" s="709">
        <v>87955000</v>
      </c>
      <c r="K264" s="582" t="s">
        <v>27</v>
      </c>
      <c r="L264" s="571"/>
      <c r="M264" s="571"/>
      <c r="N264" s="571"/>
      <c r="O264" s="571"/>
      <c r="Q264" s="357"/>
      <c r="R264" s="356"/>
      <c r="S264" s="359"/>
      <c r="T264" s="359"/>
      <c r="U264" s="359"/>
      <c r="V264" s="359"/>
      <c r="W264" s="359"/>
      <c r="X264" s="359"/>
      <c r="Y264" s="359"/>
      <c r="Z264" s="359"/>
      <c r="AA264" s="359"/>
      <c r="AB264" s="359"/>
      <c r="AC264" s="359"/>
      <c r="AD264" s="359"/>
      <c r="AE264" s="359"/>
      <c r="AF264" s="359"/>
      <c r="AG264" s="359"/>
      <c r="AH264" s="359"/>
      <c r="AI264" s="359"/>
      <c r="AJ264" s="359"/>
      <c r="AK264" s="359"/>
      <c r="AL264" s="359"/>
      <c r="AM264" s="359"/>
      <c r="AN264" s="359"/>
      <c r="AO264" s="359"/>
      <c r="AP264" s="359"/>
      <c r="AQ264" s="359"/>
      <c r="AR264" s="359"/>
      <c r="AS264" s="359"/>
      <c r="AT264" s="359"/>
      <c r="AU264" s="359"/>
      <c r="AV264" s="359"/>
      <c r="AW264" s="359"/>
      <c r="AX264" s="359"/>
      <c r="AY264" s="359"/>
      <c r="AZ264" s="359"/>
      <c r="BA264" s="359"/>
      <c r="BB264" s="359"/>
      <c r="BC264" s="357"/>
    </row>
    <row r="265" spans="1:55" s="351" customFormat="1" ht="29.1" hidden="1" customHeight="1">
      <c r="A265" s="509"/>
      <c r="B265" s="542"/>
      <c r="C265" s="540" t="s">
        <v>475</v>
      </c>
      <c r="D265" s="587">
        <v>533121</v>
      </c>
      <c r="E265" s="554"/>
      <c r="F265" s="554"/>
      <c r="G265" s="554">
        <f>H265*J265</f>
        <v>75250000</v>
      </c>
      <c r="H265" s="571">
        <v>1</v>
      </c>
      <c r="I265" s="571" t="s">
        <v>29</v>
      </c>
      <c r="J265" s="709">
        <v>75250000</v>
      </c>
      <c r="K265" s="582" t="s">
        <v>27</v>
      </c>
      <c r="L265" s="571"/>
      <c r="M265" s="571"/>
      <c r="N265" s="571"/>
      <c r="O265" s="571"/>
      <c r="Q265" s="357"/>
      <c r="R265" s="356"/>
      <c r="S265" s="359"/>
      <c r="T265" s="359"/>
      <c r="U265" s="359"/>
      <c r="V265" s="359"/>
      <c r="W265" s="359"/>
      <c r="X265" s="359"/>
      <c r="Y265" s="359"/>
      <c r="Z265" s="359"/>
      <c r="AA265" s="359"/>
      <c r="AB265" s="359"/>
      <c r="AC265" s="359"/>
      <c r="AD265" s="359"/>
      <c r="AE265" s="359"/>
      <c r="AF265" s="359"/>
      <c r="AG265" s="359"/>
      <c r="AH265" s="359"/>
      <c r="AI265" s="359"/>
      <c r="AJ265" s="359"/>
      <c r="AK265" s="359"/>
      <c r="AL265" s="359"/>
      <c r="AM265" s="359"/>
      <c r="AN265" s="359"/>
      <c r="AO265" s="359"/>
      <c r="AP265" s="359"/>
      <c r="AQ265" s="359"/>
      <c r="AR265" s="359"/>
      <c r="AS265" s="359"/>
      <c r="AT265" s="359"/>
      <c r="AU265" s="359"/>
      <c r="AV265" s="359"/>
      <c r="AW265" s="359"/>
      <c r="AX265" s="359"/>
      <c r="AY265" s="359"/>
      <c r="AZ265" s="359"/>
      <c r="BA265" s="359"/>
      <c r="BB265" s="359"/>
      <c r="BC265" s="357"/>
    </row>
    <row r="266" spans="1:55" s="696" customFormat="1" ht="29.1" hidden="1" customHeight="1">
      <c r="A266" s="688"/>
      <c r="B266" s="707" t="s">
        <v>658</v>
      </c>
      <c r="C266" s="695"/>
      <c r="D266" s="700"/>
      <c r="E266" s="701"/>
      <c r="F266" s="701"/>
      <c r="G266" s="701"/>
      <c r="H266" s="695"/>
      <c r="I266" s="695"/>
      <c r="J266" s="702"/>
      <c r="K266" s="698"/>
      <c r="L266" s="695"/>
      <c r="M266" s="695"/>
      <c r="N266" s="695"/>
      <c r="O266" s="695"/>
      <c r="Q266" s="703"/>
      <c r="R266" s="704"/>
      <c r="S266" s="686"/>
      <c r="T266" s="686"/>
      <c r="U266" s="686"/>
      <c r="V266" s="686"/>
      <c r="W266" s="686"/>
      <c r="X266" s="686"/>
      <c r="Y266" s="686"/>
      <c r="Z266" s="686"/>
      <c r="AA266" s="686"/>
      <c r="AB266" s="686"/>
      <c r="AC266" s="686"/>
      <c r="AD266" s="686"/>
      <c r="AE266" s="686"/>
      <c r="AF266" s="686"/>
      <c r="AG266" s="686"/>
      <c r="AH266" s="686"/>
      <c r="AI266" s="686"/>
      <c r="AJ266" s="686"/>
      <c r="AK266" s="686"/>
      <c r="AL266" s="686"/>
      <c r="AM266" s="686"/>
      <c r="AN266" s="686"/>
      <c r="AO266" s="686"/>
      <c r="AP266" s="686"/>
      <c r="AQ266" s="686"/>
      <c r="AR266" s="686"/>
      <c r="AS266" s="686"/>
      <c r="AT266" s="686"/>
      <c r="AU266" s="686"/>
      <c r="AV266" s="686"/>
      <c r="AW266" s="686"/>
      <c r="AX266" s="686"/>
      <c r="AY266" s="686"/>
      <c r="AZ266" s="686"/>
      <c r="BA266" s="686"/>
      <c r="BB266" s="686"/>
      <c r="BC266" s="703"/>
    </row>
    <row r="267" spans="1:55" s="351" customFormat="1" ht="29.1" hidden="1" customHeight="1">
      <c r="A267" s="509"/>
      <c r="B267" s="541" t="s">
        <v>660</v>
      </c>
      <c r="C267" s="540" t="s">
        <v>715</v>
      </c>
      <c r="D267" s="587">
        <v>521111</v>
      </c>
      <c r="E267" s="711">
        <f>H267*J267</f>
        <v>1409283000</v>
      </c>
      <c r="F267" s="554"/>
      <c r="G267" s="554"/>
      <c r="H267" s="571">
        <v>1</v>
      </c>
      <c r="I267" s="571" t="s">
        <v>132</v>
      </c>
      <c r="J267" s="709">
        <v>1409283000</v>
      </c>
      <c r="K267" s="582" t="s">
        <v>27</v>
      </c>
      <c r="L267" s="574">
        <v>41214</v>
      </c>
      <c r="M267" s="574">
        <v>41274</v>
      </c>
      <c r="N267" s="574">
        <v>41316</v>
      </c>
      <c r="O267" s="574">
        <v>41639</v>
      </c>
      <c r="Q267" s="357"/>
      <c r="R267" s="356"/>
      <c r="S267" s="359"/>
      <c r="T267" s="359"/>
      <c r="U267" s="359"/>
      <c r="V267" s="359"/>
      <c r="W267" s="359"/>
      <c r="X267" s="359"/>
      <c r="Y267" s="359"/>
      <c r="Z267" s="359"/>
      <c r="AA267" s="359"/>
      <c r="AB267" s="359"/>
      <c r="AC267" s="359"/>
      <c r="AD267" s="359"/>
      <c r="AE267" s="359"/>
      <c r="AF267" s="359"/>
      <c r="AG267" s="359"/>
      <c r="AH267" s="359"/>
      <c r="AI267" s="359"/>
      <c r="AJ267" s="359"/>
      <c r="AK267" s="359"/>
      <c r="AL267" s="359"/>
      <c r="AM267" s="359"/>
      <c r="AN267" s="359"/>
      <c r="AO267" s="359"/>
      <c r="AP267" s="359"/>
      <c r="AQ267" s="359"/>
      <c r="AR267" s="359"/>
      <c r="AS267" s="359"/>
      <c r="AT267" s="359"/>
      <c r="AU267" s="359"/>
      <c r="AV267" s="359"/>
      <c r="AW267" s="359"/>
      <c r="AX267" s="359"/>
      <c r="AY267" s="359"/>
      <c r="AZ267" s="359"/>
      <c r="BA267" s="359"/>
      <c r="BB267" s="359"/>
      <c r="BC267" s="357"/>
    </row>
    <row r="268" spans="1:55" s="696" customFormat="1" ht="29.1" hidden="1" customHeight="1">
      <c r="A268" s="688"/>
      <c r="B268" s="697" t="s">
        <v>725</v>
      </c>
      <c r="C268" s="695"/>
      <c r="D268" s="700"/>
      <c r="E268" s="701"/>
      <c r="F268" s="701"/>
      <c r="G268" s="701"/>
      <c r="H268" s="695"/>
      <c r="I268" s="695"/>
      <c r="J268" s="702"/>
      <c r="K268" s="698"/>
      <c r="L268" s="695"/>
      <c r="M268" s="695"/>
      <c r="N268" s="695"/>
      <c r="O268" s="695"/>
      <c r="Q268" s="703"/>
      <c r="R268" s="704"/>
      <c r="S268" s="686"/>
      <c r="T268" s="686"/>
      <c r="U268" s="686"/>
      <c r="V268" s="686"/>
      <c r="W268" s="686"/>
      <c r="X268" s="686"/>
      <c r="Y268" s="686"/>
      <c r="Z268" s="686"/>
      <c r="AA268" s="686"/>
      <c r="AB268" s="686"/>
      <c r="AC268" s="686"/>
      <c r="AD268" s="686"/>
      <c r="AE268" s="686"/>
      <c r="AF268" s="686"/>
      <c r="AG268" s="686"/>
      <c r="AH268" s="686"/>
      <c r="AI268" s="686"/>
      <c r="AJ268" s="686"/>
      <c r="AK268" s="686"/>
      <c r="AL268" s="686"/>
      <c r="AM268" s="686"/>
      <c r="AN268" s="686"/>
      <c r="AO268" s="686"/>
      <c r="AP268" s="686"/>
      <c r="AQ268" s="686"/>
      <c r="AR268" s="686"/>
      <c r="AS268" s="686"/>
      <c r="AT268" s="686"/>
      <c r="AU268" s="686"/>
      <c r="AV268" s="686"/>
      <c r="AW268" s="686"/>
      <c r="AX268" s="686"/>
      <c r="AY268" s="686"/>
      <c r="AZ268" s="686"/>
      <c r="BA268" s="686"/>
      <c r="BB268" s="686"/>
      <c r="BC268" s="703"/>
    </row>
    <row r="269" spans="1:55" s="351" customFormat="1" ht="29.1" hidden="1" customHeight="1">
      <c r="A269" s="509"/>
      <c r="B269" s="541" t="s">
        <v>660</v>
      </c>
      <c r="C269" s="540" t="s">
        <v>726</v>
      </c>
      <c r="D269" s="587">
        <v>521111</v>
      </c>
      <c r="E269" s="554"/>
      <c r="F269" s="554"/>
      <c r="G269" s="554">
        <f>H269*J269</f>
        <v>72100000</v>
      </c>
      <c r="H269" s="571">
        <v>1</v>
      </c>
      <c r="I269" s="571" t="s">
        <v>132</v>
      </c>
      <c r="J269" s="710">
        <v>72100000</v>
      </c>
      <c r="K269" s="582" t="s">
        <v>27</v>
      </c>
      <c r="L269" s="571"/>
      <c r="M269" s="571"/>
      <c r="N269" s="571"/>
      <c r="O269" s="571"/>
      <c r="Q269" s="357"/>
      <c r="R269" s="356"/>
      <c r="S269" s="359"/>
      <c r="T269" s="359"/>
      <c r="U269" s="359"/>
      <c r="V269" s="359"/>
      <c r="W269" s="359"/>
      <c r="X269" s="359"/>
      <c r="Y269" s="359"/>
      <c r="Z269" s="359"/>
      <c r="AA269" s="359"/>
      <c r="AB269" s="359"/>
      <c r="AC269" s="359"/>
      <c r="AD269" s="359"/>
      <c r="AE269" s="359"/>
      <c r="AF269" s="359"/>
      <c r="AG269" s="359"/>
      <c r="AH269" s="359"/>
      <c r="AI269" s="359"/>
      <c r="AJ269" s="359"/>
      <c r="AK269" s="359"/>
      <c r="AL269" s="359"/>
      <c r="AM269" s="359"/>
      <c r="AN269" s="359"/>
      <c r="AO269" s="359"/>
      <c r="AP269" s="359"/>
      <c r="AQ269" s="359"/>
      <c r="AR269" s="359"/>
      <c r="AS269" s="359"/>
      <c r="AT269" s="359"/>
      <c r="AU269" s="359"/>
      <c r="AV269" s="359"/>
      <c r="AW269" s="359"/>
      <c r="AX269" s="359"/>
      <c r="AY269" s="359"/>
      <c r="AZ269" s="359"/>
      <c r="BA269" s="359"/>
      <c r="BB269" s="359"/>
      <c r="BC269" s="357"/>
    </row>
    <row r="270" spans="1:55" s="351" customFormat="1" ht="26.25" hidden="1">
      <c r="A270" s="509"/>
      <c r="B270" s="495" t="s">
        <v>728</v>
      </c>
      <c r="C270" s="494"/>
      <c r="D270" s="365"/>
      <c r="E270" s="352"/>
      <c r="F270" s="352"/>
      <c r="G270" s="352"/>
      <c r="J270" s="353"/>
      <c r="K270" s="577"/>
      <c r="Q270" s="357"/>
      <c r="R270" s="356"/>
      <c r="S270" s="359"/>
      <c r="T270" s="359"/>
      <c r="U270" s="359"/>
      <c r="V270" s="359"/>
      <c r="W270" s="359"/>
      <c r="X270" s="359"/>
      <c r="Y270" s="359"/>
      <c r="Z270" s="359"/>
      <c r="AA270" s="359"/>
      <c r="AB270" s="359"/>
      <c r="AC270" s="359"/>
      <c r="AD270" s="359"/>
      <c r="AE270" s="359"/>
      <c r="AF270" s="359"/>
      <c r="AG270" s="359"/>
      <c r="AH270" s="359"/>
      <c r="AI270" s="359"/>
      <c r="AJ270" s="359"/>
      <c r="AK270" s="359"/>
      <c r="AL270" s="359"/>
      <c r="AM270" s="359"/>
      <c r="AN270" s="359"/>
      <c r="AO270" s="359"/>
      <c r="AP270" s="359"/>
      <c r="AQ270" s="359"/>
      <c r="AR270" s="359"/>
      <c r="AS270" s="359"/>
      <c r="AT270" s="359"/>
      <c r="AU270" s="359"/>
      <c r="AV270" s="359"/>
      <c r="AW270" s="359"/>
      <c r="AX270" s="359"/>
      <c r="AY270" s="359"/>
      <c r="AZ270" s="359"/>
      <c r="BA270" s="359"/>
      <c r="BB270" s="359"/>
      <c r="BC270" s="357"/>
    </row>
    <row r="271" spans="1:55" s="351" customFormat="1" hidden="1">
      <c r="A271" s="509"/>
      <c r="B271" s="516" t="s">
        <v>729</v>
      </c>
      <c r="C271" s="494"/>
      <c r="D271" s="365"/>
      <c r="E271" s="352"/>
      <c r="F271" s="352"/>
      <c r="G271" s="352"/>
      <c r="J271" s="353"/>
      <c r="K271" s="577"/>
      <c r="Q271" s="357"/>
      <c r="R271" s="356"/>
      <c r="S271" s="359"/>
      <c r="T271" s="359"/>
      <c r="U271" s="359"/>
      <c r="V271" s="359"/>
      <c r="W271" s="359"/>
      <c r="X271" s="359"/>
      <c r="Y271" s="359"/>
      <c r="Z271" s="359"/>
      <c r="AA271" s="359"/>
      <c r="AB271" s="359"/>
      <c r="AC271" s="359"/>
      <c r="AD271" s="359"/>
      <c r="AE271" s="359"/>
      <c r="AF271" s="359"/>
      <c r="AG271" s="359"/>
      <c r="AH271" s="359"/>
      <c r="AI271" s="359"/>
      <c r="AJ271" s="359"/>
      <c r="AK271" s="359"/>
      <c r="AL271" s="359"/>
      <c r="AM271" s="359"/>
      <c r="AN271" s="359"/>
      <c r="AO271" s="359"/>
      <c r="AP271" s="359"/>
      <c r="AQ271" s="359"/>
      <c r="AR271" s="359"/>
      <c r="AS271" s="359"/>
      <c r="AT271" s="359"/>
      <c r="AU271" s="359"/>
      <c r="AV271" s="359"/>
      <c r="AW271" s="359"/>
      <c r="AX271" s="359"/>
      <c r="AY271" s="359"/>
      <c r="AZ271" s="359"/>
      <c r="BA271" s="359"/>
      <c r="BB271" s="359"/>
      <c r="BC271" s="357"/>
    </row>
    <row r="272" spans="1:55" s="351" customFormat="1" ht="26.25" hidden="1">
      <c r="A272" s="509"/>
      <c r="B272" s="496" t="s">
        <v>681</v>
      </c>
      <c r="C272" s="515" t="s">
        <v>730</v>
      </c>
      <c r="D272" s="365">
        <v>523121</v>
      </c>
      <c r="E272" s="352"/>
      <c r="F272" s="352"/>
      <c r="G272" s="352">
        <v>24000000</v>
      </c>
      <c r="H272" s="351">
        <v>1</v>
      </c>
      <c r="I272" s="351" t="s">
        <v>132</v>
      </c>
      <c r="J272" s="353"/>
      <c r="K272" s="577" t="s">
        <v>27</v>
      </c>
      <c r="L272" s="477">
        <v>41281</v>
      </c>
      <c r="M272" s="477">
        <v>41305</v>
      </c>
      <c r="N272" s="477">
        <v>41316</v>
      </c>
      <c r="O272" s="477">
        <v>41639</v>
      </c>
      <c r="Q272" s="357"/>
      <c r="R272" s="356"/>
      <c r="S272" s="359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359"/>
      <c r="AD272" s="359"/>
      <c r="AE272" s="359"/>
      <c r="AF272" s="359"/>
      <c r="AG272" s="359"/>
      <c r="AH272" s="359"/>
      <c r="AI272" s="359"/>
      <c r="AJ272" s="359"/>
      <c r="AK272" s="359"/>
      <c r="AL272" s="359"/>
      <c r="AM272" s="359"/>
      <c r="AN272" s="359"/>
      <c r="AO272" s="359"/>
      <c r="AP272" s="359"/>
      <c r="AQ272" s="359"/>
      <c r="AR272" s="359"/>
      <c r="AS272" s="359"/>
      <c r="AT272" s="359"/>
      <c r="AU272" s="359"/>
      <c r="AV272" s="359"/>
      <c r="AW272" s="359"/>
      <c r="AX272" s="359"/>
      <c r="AY272" s="359"/>
      <c r="AZ272" s="359"/>
      <c r="BA272" s="359"/>
      <c r="BB272" s="359"/>
      <c r="BC272" s="357"/>
    </row>
    <row r="273" spans="1:55" s="351" customFormat="1" ht="26.25" hidden="1">
      <c r="A273" s="509"/>
      <c r="B273" s="495" t="s">
        <v>732</v>
      </c>
      <c r="C273" s="494"/>
      <c r="D273" s="365"/>
      <c r="E273" s="352"/>
      <c r="F273" s="352"/>
      <c r="G273" s="352"/>
      <c r="J273" s="353"/>
      <c r="K273" s="577"/>
      <c r="Q273" s="357"/>
      <c r="R273" s="356"/>
      <c r="S273" s="359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359"/>
      <c r="AD273" s="359"/>
      <c r="AE273" s="359"/>
      <c r="AF273" s="359"/>
      <c r="AG273" s="359"/>
      <c r="AH273" s="359"/>
      <c r="AI273" s="359"/>
      <c r="AJ273" s="359"/>
      <c r="AK273" s="359"/>
      <c r="AL273" s="359"/>
      <c r="AM273" s="359"/>
      <c r="AN273" s="359"/>
      <c r="AO273" s="359"/>
      <c r="AP273" s="359"/>
      <c r="AQ273" s="359"/>
      <c r="AR273" s="359"/>
      <c r="AS273" s="359"/>
      <c r="AT273" s="359"/>
      <c r="AU273" s="359"/>
      <c r="AV273" s="359"/>
      <c r="AW273" s="359"/>
      <c r="AX273" s="359"/>
      <c r="AY273" s="359"/>
      <c r="AZ273" s="359"/>
      <c r="BA273" s="359"/>
      <c r="BB273" s="359"/>
      <c r="BC273" s="357"/>
    </row>
    <row r="274" spans="1:55" s="351" customFormat="1" hidden="1">
      <c r="A274" s="509"/>
      <c r="B274" s="516" t="s">
        <v>733</v>
      </c>
      <c r="C274" s="494"/>
      <c r="D274" s="365"/>
      <c r="E274" s="352"/>
      <c r="F274" s="352"/>
      <c r="G274" s="352"/>
      <c r="J274" s="353"/>
      <c r="K274" s="577"/>
      <c r="Q274" s="357"/>
      <c r="R274" s="356"/>
      <c r="S274" s="359"/>
      <c r="T274" s="359"/>
      <c r="U274" s="359"/>
      <c r="V274" s="359"/>
      <c r="W274" s="359"/>
      <c r="X274" s="359"/>
      <c r="Y274" s="359"/>
      <c r="Z274" s="359"/>
      <c r="AA274" s="359"/>
      <c r="AB274" s="359"/>
      <c r="AC274" s="359"/>
      <c r="AD274" s="359"/>
      <c r="AE274" s="359"/>
      <c r="AF274" s="359"/>
      <c r="AG274" s="359"/>
      <c r="AH274" s="359"/>
      <c r="AI274" s="359"/>
      <c r="AJ274" s="359"/>
      <c r="AK274" s="359"/>
      <c r="AL274" s="359"/>
      <c r="AM274" s="359"/>
      <c r="AN274" s="359"/>
      <c r="AO274" s="359"/>
      <c r="AP274" s="359"/>
      <c r="AQ274" s="359"/>
      <c r="AR274" s="359"/>
      <c r="AS274" s="359"/>
      <c r="AT274" s="359"/>
      <c r="AU274" s="359"/>
      <c r="AV274" s="359"/>
      <c r="AW274" s="359"/>
      <c r="AX274" s="359"/>
      <c r="AY274" s="359"/>
      <c r="AZ274" s="359"/>
      <c r="BA274" s="359"/>
      <c r="BB274" s="359"/>
      <c r="BC274" s="357"/>
    </row>
    <row r="275" spans="1:55" s="351" customFormat="1" hidden="1">
      <c r="A275" s="509"/>
      <c r="B275" s="496" t="s">
        <v>660</v>
      </c>
      <c r="C275" s="515" t="s">
        <v>734</v>
      </c>
      <c r="D275" s="365">
        <v>521111</v>
      </c>
      <c r="E275" s="352"/>
      <c r="F275" s="352"/>
      <c r="G275" s="352">
        <v>24217000</v>
      </c>
      <c r="H275" s="351">
        <v>1</v>
      </c>
      <c r="I275" s="351" t="s">
        <v>132</v>
      </c>
      <c r="J275" s="353"/>
      <c r="K275" s="577" t="s">
        <v>27</v>
      </c>
      <c r="L275" s="477">
        <v>41281</v>
      </c>
      <c r="M275" s="477">
        <v>41305</v>
      </c>
      <c r="N275" s="477">
        <v>41316</v>
      </c>
      <c r="O275" s="477">
        <v>41639</v>
      </c>
      <c r="Q275" s="357"/>
      <c r="R275" s="356"/>
      <c r="S275" s="359"/>
      <c r="T275" s="359"/>
      <c r="U275" s="359"/>
      <c r="V275" s="359"/>
      <c r="W275" s="359"/>
      <c r="X275" s="359"/>
      <c r="Y275" s="359"/>
      <c r="Z275" s="359"/>
      <c r="AA275" s="359"/>
      <c r="AB275" s="359"/>
      <c r="AC275" s="359"/>
      <c r="AD275" s="359"/>
      <c r="AE275" s="359"/>
      <c r="AF275" s="359"/>
      <c r="AG275" s="359"/>
      <c r="AH275" s="359"/>
      <c r="AI275" s="359"/>
      <c r="AJ275" s="359"/>
      <c r="AK275" s="359"/>
      <c r="AL275" s="359"/>
      <c r="AM275" s="359"/>
      <c r="AN275" s="359"/>
      <c r="AO275" s="359"/>
      <c r="AP275" s="359"/>
      <c r="AQ275" s="359"/>
      <c r="AR275" s="359"/>
      <c r="AS275" s="359"/>
      <c r="AT275" s="359"/>
      <c r="AU275" s="359"/>
      <c r="AV275" s="359"/>
      <c r="AW275" s="359"/>
      <c r="AX275" s="359"/>
      <c r="AY275" s="359"/>
      <c r="AZ275" s="359"/>
      <c r="BA275" s="359"/>
      <c r="BB275" s="359"/>
      <c r="BC275" s="357"/>
    </row>
    <row r="276" spans="1:55" s="351" customFormat="1" ht="26.25" hidden="1">
      <c r="A276" s="509"/>
      <c r="B276" s="496" t="s">
        <v>681</v>
      </c>
      <c r="C276" s="515" t="s">
        <v>736</v>
      </c>
      <c r="D276" s="365">
        <v>523121</v>
      </c>
      <c r="E276" s="352"/>
      <c r="F276" s="352"/>
      <c r="G276" s="352">
        <v>20000000</v>
      </c>
      <c r="H276" s="351">
        <v>1</v>
      </c>
      <c r="I276" s="351" t="s">
        <v>132</v>
      </c>
      <c r="J276" s="353"/>
      <c r="K276" s="577" t="s">
        <v>27</v>
      </c>
      <c r="L276" s="477">
        <v>41281</v>
      </c>
      <c r="M276" s="477">
        <v>41305</v>
      </c>
      <c r="N276" s="477">
        <v>41316</v>
      </c>
      <c r="O276" s="477">
        <v>41639</v>
      </c>
      <c r="Q276" s="357"/>
      <c r="R276" s="356"/>
      <c r="S276" s="359"/>
      <c r="T276" s="359"/>
      <c r="U276" s="359"/>
      <c r="V276" s="359"/>
      <c r="W276" s="359"/>
      <c r="X276" s="359"/>
      <c r="Y276" s="359"/>
      <c r="Z276" s="359"/>
      <c r="AA276" s="359"/>
      <c r="AB276" s="359"/>
      <c r="AC276" s="359"/>
      <c r="AD276" s="359"/>
      <c r="AE276" s="359"/>
      <c r="AF276" s="359"/>
      <c r="AG276" s="359"/>
      <c r="AH276" s="359"/>
      <c r="AI276" s="359"/>
      <c r="AJ276" s="359"/>
      <c r="AK276" s="359"/>
      <c r="AL276" s="359"/>
      <c r="AM276" s="359"/>
      <c r="AN276" s="359"/>
      <c r="AO276" s="359"/>
      <c r="AP276" s="359"/>
      <c r="AQ276" s="359"/>
      <c r="AR276" s="359"/>
      <c r="AS276" s="359"/>
      <c r="AT276" s="359"/>
      <c r="AU276" s="359"/>
      <c r="AV276" s="359"/>
      <c r="AW276" s="359"/>
      <c r="AX276" s="359"/>
      <c r="AY276" s="359"/>
      <c r="AZ276" s="359"/>
      <c r="BA276" s="359"/>
      <c r="BB276" s="359"/>
      <c r="BC276" s="357"/>
    </row>
    <row r="277" spans="1:55" s="351" customFormat="1" ht="25.5" hidden="1">
      <c r="A277" s="509"/>
      <c r="B277" s="517" t="s">
        <v>739</v>
      </c>
      <c r="C277" s="494"/>
      <c r="D277" s="365"/>
      <c r="E277" s="352"/>
      <c r="F277" s="352"/>
      <c r="G277" s="352"/>
      <c r="J277" s="353"/>
      <c r="K277" s="577"/>
      <c r="Q277" s="357"/>
      <c r="R277" s="356"/>
      <c r="S277" s="359"/>
      <c r="T277" s="359"/>
      <c r="U277" s="359"/>
      <c r="V277" s="359"/>
      <c r="W277" s="359"/>
      <c r="X277" s="359"/>
      <c r="Y277" s="359"/>
      <c r="Z277" s="359"/>
      <c r="AA277" s="359"/>
      <c r="AB277" s="359"/>
      <c r="AC277" s="359"/>
      <c r="AD277" s="359"/>
      <c r="AE277" s="359"/>
      <c r="AF277" s="359"/>
      <c r="AG277" s="359"/>
      <c r="AH277" s="359"/>
      <c r="AI277" s="359"/>
      <c r="AJ277" s="359"/>
      <c r="AK277" s="359"/>
      <c r="AL277" s="359"/>
      <c r="AM277" s="359"/>
      <c r="AN277" s="359"/>
      <c r="AO277" s="359"/>
      <c r="AP277" s="359"/>
      <c r="AQ277" s="359"/>
      <c r="AR277" s="359"/>
      <c r="AS277" s="359"/>
      <c r="AT277" s="359"/>
      <c r="AU277" s="359"/>
      <c r="AV277" s="359"/>
      <c r="AW277" s="359"/>
      <c r="AX277" s="359"/>
      <c r="AY277" s="359"/>
      <c r="AZ277" s="359"/>
      <c r="BA277" s="359"/>
      <c r="BB277" s="359"/>
      <c r="BC277" s="357"/>
    </row>
    <row r="278" spans="1:55" s="351" customFormat="1" hidden="1">
      <c r="A278" s="509"/>
      <c r="B278" s="516" t="s">
        <v>740</v>
      </c>
      <c r="C278" s="515" t="s">
        <v>741</v>
      </c>
      <c r="D278" s="365">
        <v>521111</v>
      </c>
      <c r="E278" s="352"/>
      <c r="F278" s="352"/>
      <c r="G278" s="352">
        <v>22500000</v>
      </c>
      <c r="H278" s="351">
        <v>1</v>
      </c>
      <c r="I278" s="351" t="s">
        <v>132</v>
      </c>
      <c r="J278" s="353"/>
      <c r="K278" s="577" t="s">
        <v>27</v>
      </c>
      <c r="L278" s="477">
        <v>41281</v>
      </c>
      <c r="M278" s="477">
        <v>41305</v>
      </c>
      <c r="N278" s="477">
        <v>41316</v>
      </c>
      <c r="O278" s="477">
        <v>41639</v>
      </c>
      <c r="Q278" s="357"/>
      <c r="R278" s="356"/>
      <c r="S278" s="359"/>
      <c r="T278" s="359"/>
      <c r="U278" s="359"/>
      <c r="V278" s="359"/>
      <c r="W278" s="359"/>
      <c r="X278" s="359"/>
      <c r="Y278" s="359"/>
      <c r="Z278" s="359"/>
      <c r="AA278" s="359"/>
      <c r="AB278" s="359"/>
      <c r="AC278" s="359"/>
      <c r="AD278" s="359"/>
      <c r="AE278" s="359"/>
      <c r="AF278" s="359"/>
      <c r="AG278" s="359"/>
      <c r="AH278" s="359"/>
      <c r="AI278" s="359"/>
      <c r="AJ278" s="359"/>
      <c r="AK278" s="359"/>
      <c r="AL278" s="359"/>
      <c r="AM278" s="359"/>
      <c r="AN278" s="359"/>
      <c r="AO278" s="359"/>
      <c r="AP278" s="359"/>
      <c r="AQ278" s="359"/>
      <c r="AR278" s="359"/>
      <c r="AS278" s="359"/>
      <c r="AT278" s="359"/>
      <c r="AU278" s="359"/>
      <c r="AV278" s="359"/>
      <c r="AW278" s="359"/>
      <c r="AX278" s="359"/>
      <c r="AY278" s="359"/>
      <c r="AZ278" s="359"/>
      <c r="BA278" s="359"/>
      <c r="BB278" s="359"/>
      <c r="BC278" s="357"/>
    </row>
    <row r="279" spans="1:55" s="351" customFormat="1" hidden="1">
      <c r="A279" s="509"/>
      <c r="B279" s="496" t="s">
        <v>660</v>
      </c>
      <c r="C279" s="494"/>
      <c r="D279" s="365"/>
      <c r="E279" s="352"/>
      <c r="F279" s="352"/>
      <c r="G279" s="352"/>
      <c r="J279" s="353"/>
      <c r="K279" s="577"/>
      <c r="Q279" s="357"/>
      <c r="R279" s="356"/>
      <c r="S279" s="359"/>
      <c r="T279" s="359"/>
      <c r="U279" s="359"/>
      <c r="V279" s="359"/>
      <c r="W279" s="359"/>
      <c r="X279" s="359"/>
      <c r="Y279" s="359"/>
      <c r="Z279" s="359"/>
      <c r="AA279" s="359"/>
      <c r="AB279" s="359"/>
      <c r="AC279" s="359"/>
      <c r="AD279" s="359"/>
      <c r="AE279" s="359"/>
      <c r="AF279" s="359"/>
      <c r="AG279" s="359"/>
      <c r="AH279" s="359"/>
      <c r="AI279" s="359"/>
      <c r="AJ279" s="359"/>
      <c r="AK279" s="359"/>
      <c r="AL279" s="359"/>
      <c r="AM279" s="359"/>
      <c r="AN279" s="359"/>
      <c r="AO279" s="359"/>
      <c r="AP279" s="359"/>
      <c r="AQ279" s="359"/>
      <c r="AR279" s="359"/>
      <c r="AS279" s="359"/>
      <c r="AT279" s="359"/>
      <c r="AU279" s="359"/>
      <c r="AV279" s="359"/>
      <c r="AW279" s="359"/>
      <c r="AX279" s="359"/>
      <c r="AY279" s="359"/>
      <c r="AZ279" s="359"/>
      <c r="BA279" s="359"/>
      <c r="BB279" s="359"/>
      <c r="BC279" s="357"/>
    </row>
    <row r="280" spans="1:55" s="351" customFormat="1" ht="26.25" hidden="1">
      <c r="A280" s="509"/>
      <c r="B280" s="496" t="s">
        <v>681</v>
      </c>
      <c r="C280" s="515" t="s">
        <v>742</v>
      </c>
      <c r="D280" s="365">
        <v>523121</v>
      </c>
      <c r="E280" s="352"/>
      <c r="F280" s="352"/>
      <c r="G280" s="352">
        <v>5000000</v>
      </c>
      <c r="H280" s="351">
        <v>1</v>
      </c>
      <c r="I280" s="351" t="s">
        <v>132</v>
      </c>
      <c r="J280" s="353"/>
      <c r="K280" s="577" t="s">
        <v>27</v>
      </c>
      <c r="L280" s="477">
        <v>41281</v>
      </c>
      <c r="M280" s="477">
        <v>41305</v>
      </c>
      <c r="N280" s="477">
        <v>41316</v>
      </c>
      <c r="O280" s="477">
        <v>41639</v>
      </c>
      <c r="Q280" s="357"/>
      <c r="R280" s="356"/>
      <c r="S280" s="359"/>
      <c r="T280" s="359"/>
      <c r="U280" s="359"/>
      <c r="V280" s="359"/>
      <c r="W280" s="359"/>
      <c r="X280" s="359"/>
      <c r="Y280" s="359"/>
      <c r="Z280" s="359"/>
      <c r="AA280" s="359"/>
      <c r="AB280" s="359"/>
      <c r="AC280" s="359"/>
      <c r="AD280" s="359"/>
      <c r="AE280" s="359"/>
      <c r="AF280" s="359"/>
      <c r="AG280" s="359"/>
      <c r="AH280" s="359"/>
      <c r="AI280" s="359"/>
      <c r="AJ280" s="359"/>
      <c r="AK280" s="359"/>
      <c r="AL280" s="359"/>
      <c r="AM280" s="359"/>
      <c r="AN280" s="359"/>
      <c r="AO280" s="359"/>
      <c r="AP280" s="359"/>
      <c r="AQ280" s="359"/>
      <c r="AR280" s="359"/>
      <c r="AS280" s="359"/>
      <c r="AT280" s="359"/>
      <c r="AU280" s="359"/>
      <c r="AV280" s="359"/>
      <c r="AW280" s="359"/>
      <c r="AX280" s="359"/>
      <c r="AY280" s="359"/>
      <c r="AZ280" s="359"/>
      <c r="BA280" s="359"/>
      <c r="BB280" s="359"/>
      <c r="BC280" s="357"/>
    </row>
    <row r="281" spans="1:55">
      <c r="AC281" s="359"/>
      <c r="AD281" s="359"/>
      <c r="AE281" s="359"/>
      <c r="AF281" s="359"/>
      <c r="AG281" s="359"/>
      <c r="AH281" s="359"/>
      <c r="AI281" s="359"/>
      <c r="AJ281" s="359"/>
      <c r="AK281" s="359"/>
      <c r="AL281" s="359"/>
      <c r="AM281" s="359"/>
      <c r="AN281" s="359"/>
      <c r="AO281" s="359"/>
      <c r="AP281" s="359"/>
      <c r="AQ281" s="359"/>
      <c r="AR281" s="359"/>
      <c r="AS281" s="359"/>
      <c r="AT281" s="359"/>
      <c r="AU281" s="359"/>
      <c r="AV281" s="359"/>
      <c r="AW281" s="359"/>
      <c r="AX281" s="359"/>
      <c r="AY281" s="359"/>
      <c r="AZ281" s="359"/>
      <c r="BA281" s="359"/>
      <c r="BB281" s="359"/>
    </row>
    <row r="282" spans="1:55">
      <c r="F282"/>
      <c r="G282"/>
      <c r="AC282" s="359"/>
      <c r="AD282" s="359"/>
      <c r="AE282" s="359"/>
      <c r="AF282" s="359"/>
      <c r="AG282" s="359"/>
      <c r="AH282" s="359"/>
      <c r="AI282" s="359"/>
      <c r="AJ282" s="359"/>
      <c r="AK282" s="359"/>
      <c r="AL282" s="359"/>
      <c r="AM282" s="359"/>
      <c r="AN282" s="359"/>
      <c r="AO282" s="359"/>
      <c r="AP282" s="359"/>
      <c r="AQ282" s="359"/>
      <c r="AR282" s="359"/>
      <c r="AS282" s="359"/>
      <c r="AT282" s="359"/>
      <c r="AU282" s="359"/>
      <c r="AV282" s="359"/>
      <c r="AW282" s="359"/>
      <c r="AX282" s="359"/>
      <c r="AY282" s="359"/>
      <c r="AZ282" s="359"/>
      <c r="BA282" s="359"/>
      <c r="BB282" s="359"/>
    </row>
    <row r="283" spans="1:55">
      <c r="F283"/>
      <c r="G283"/>
      <c r="AC283" s="359"/>
      <c r="AD283" s="359"/>
      <c r="AE283" s="359"/>
      <c r="AF283" s="359"/>
      <c r="AG283" s="359"/>
      <c r="AH283" s="359"/>
      <c r="AI283" s="359"/>
      <c r="AJ283" s="359"/>
      <c r="AK283" s="359"/>
      <c r="AL283" s="359"/>
      <c r="AM283" s="359"/>
      <c r="AN283" s="359"/>
      <c r="AO283" s="359"/>
      <c r="AP283" s="359"/>
      <c r="AQ283" s="359"/>
      <c r="AR283" s="359"/>
      <c r="AS283" s="359"/>
      <c r="AT283" s="359"/>
      <c r="AU283" s="359"/>
      <c r="AV283" s="359"/>
      <c r="AW283" s="359"/>
      <c r="AX283" s="359"/>
      <c r="AY283" s="359"/>
      <c r="AZ283" s="359"/>
      <c r="BA283" s="359"/>
      <c r="BB283" s="359"/>
    </row>
    <row r="284" spans="1:55">
      <c r="F284"/>
      <c r="G284"/>
      <c r="AC284" s="359"/>
      <c r="AD284" s="359"/>
      <c r="AE284" s="359"/>
      <c r="AF284" s="359"/>
      <c r="AG284" s="359"/>
      <c r="AH284" s="359"/>
      <c r="AI284" s="359"/>
      <c r="AJ284" s="359"/>
      <c r="AK284" s="359"/>
      <c r="AL284" s="359"/>
      <c r="AM284" s="359"/>
      <c r="AN284" s="359"/>
      <c r="AO284" s="359"/>
      <c r="AP284" s="359"/>
      <c r="AQ284" s="359"/>
      <c r="AR284" s="359"/>
      <c r="AS284" s="359"/>
      <c r="AT284" s="359"/>
      <c r="AU284" s="359"/>
      <c r="AV284" s="359"/>
      <c r="AW284" s="359"/>
      <c r="AX284" s="359"/>
      <c r="AY284" s="359"/>
      <c r="AZ284" s="359"/>
      <c r="BA284" s="359"/>
      <c r="BB284" s="359"/>
    </row>
    <row r="285" spans="1:55">
      <c r="F285"/>
      <c r="G285"/>
      <c r="AC285" s="359"/>
      <c r="AD285" s="359"/>
      <c r="AE285" s="359"/>
      <c r="AF285" s="359"/>
      <c r="AG285" s="359"/>
      <c r="AH285" s="359"/>
      <c r="AI285" s="359"/>
      <c r="AJ285" s="359"/>
      <c r="AK285" s="359"/>
      <c r="AL285" s="359"/>
      <c r="AM285" s="359"/>
      <c r="AN285" s="359"/>
      <c r="AO285" s="359"/>
      <c r="AP285" s="359"/>
      <c r="AQ285" s="359"/>
      <c r="AR285" s="359"/>
      <c r="AS285" s="359"/>
      <c r="AT285" s="359"/>
      <c r="AU285" s="359"/>
      <c r="AV285" s="359"/>
      <c r="AW285" s="359"/>
      <c r="AX285" s="359"/>
      <c r="AY285" s="359"/>
      <c r="AZ285" s="359"/>
      <c r="BA285" s="359"/>
      <c r="BB285" s="359"/>
    </row>
    <row r="286" spans="1:55">
      <c r="F286"/>
      <c r="G286"/>
      <c r="AC286" s="359"/>
      <c r="AD286" s="359"/>
      <c r="AE286" s="359"/>
      <c r="AF286" s="359"/>
      <c r="AG286" s="359"/>
      <c r="AH286" s="359"/>
      <c r="AI286" s="359"/>
      <c r="AJ286" s="359"/>
      <c r="AK286" s="359"/>
      <c r="AL286" s="359"/>
      <c r="AM286" s="359"/>
      <c r="AN286" s="359"/>
      <c r="AO286" s="359"/>
      <c r="AP286" s="359"/>
      <c r="AQ286" s="359"/>
      <c r="AR286" s="359"/>
      <c r="AS286" s="359"/>
      <c r="AT286" s="359"/>
      <c r="AU286" s="359"/>
      <c r="AV286" s="359"/>
      <c r="AW286" s="359"/>
      <c r="AX286" s="359"/>
      <c r="AY286" s="359"/>
      <c r="AZ286" s="359"/>
      <c r="BA286" s="359"/>
      <c r="BB286" s="359"/>
    </row>
    <row r="287" spans="1:55">
      <c r="F287"/>
      <c r="G287"/>
      <c r="AC287" s="359"/>
      <c r="AD287" s="359"/>
      <c r="AE287" s="359"/>
      <c r="AF287" s="359"/>
      <c r="AG287" s="359"/>
      <c r="AH287" s="359"/>
      <c r="AI287" s="359"/>
      <c r="AJ287" s="359"/>
      <c r="AK287" s="359"/>
      <c r="AL287" s="359"/>
      <c r="AM287" s="359"/>
      <c r="AN287" s="359"/>
      <c r="AO287" s="359"/>
      <c r="AP287" s="359"/>
      <c r="AQ287" s="359"/>
      <c r="AR287" s="359"/>
      <c r="AS287" s="359"/>
      <c r="AT287" s="359"/>
      <c r="AU287" s="359"/>
      <c r="AV287" s="359"/>
      <c r="AW287" s="359"/>
      <c r="AX287" s="359"/>
      <c r="AY287" s="359"/>
      <c r="AZ287" s="359"/>
      <c r="BA287" s="359"/>
      <c r="BB287" s="359"/>
    </row>
    <row r="288" spans="1:55">
      <c r="F288"/>
      <c r="G288"/>
      <c r="AC288" s="359"/>
      <c r="AD288" s="359"/>
      <c r="AE288" s="359"/>
      <c r="AF288" s="359"/>
      <c r="AG288" s="359"/>
      <c r="AH288" s="359"/>
      <c r="AI288" s="359"/>
      <c r="AJ288" s="359"/>
      <c r="AK288" s="359"/>
      <c r="AL288" s="359"/>
      <c r="AM288" s="359"/>
      <c r="AN288" s="359"/>
      <c r="AO288" s="359"/>
      <c r="AP288" s="359"/>
      <c r="AQ288" s="359"/>
      <c r="AR288" s="359"/>
      <c r="AS288" s="359"/>
      <c r="AT288" s="359"/>
      <c r="AU288" s="359"/>
      <c r="AV288" s="359"/>
      <c r="AW288" s="359"/>
      <c r="AX288" s="359"/>
      <c r="AY288" s="359"/>
      <c r="AZ288" s="359"/>
      <c r="BA288" s="359"/>
      <c r="BB288" s="359"/>
    </row>
    <row r="289" spans="6:54">
      <c r="F289"/>
      <c r="G289"/>
      <c r="AC289" s="359"/>
      <c r="AD289" s="359"/>
      <c r="AE289" s="359"/>
      <c r="AF289" s="359"/>
      <c r="AG289" s="359"/>
      <c r="AH289" s="359"/>
      <c r="AI289" s="359"/>
      <c r="AJ289" s="359"/>
      <c r="AK289" s="359"/>
      <c r="AL289" s="359"/>
      <c r="AM289" s="359"/>
      <c r="AN289" s="359"/>
      <c r="AO289" s="359"/>
      <c r="AP289" s="359"/>
      <c r="AQ289" s="359"/>
      <c r="AR289" s="359"/>
      <c r="AS289" s="359"/>
      <c r="AT289" s="359"/>
      <c r="AU289" s="359"/>
      <c r="AV289" s="359"/>
      <c r="AW289" s="359"/>
      <c r="AX289" s="359"/>
      <c r="AY289" s="359"/>
      <c r="AZ289" s="359"/>
      <c r="BA289" s="359"/>
      <c r="BB289" s="359"/>
    </row>
    <row r="290" spans="6:54">
      <c r="F290"/>
      <c r="G290"/>
      <c r="AC290" s="359"/>
      <c r="AD290" s="359"/>
      <c r="AE290" s="359"/>
      <c r="AF290" s="359"/>
      <c r="AG290" s="359"/>
      <c r="AH290" s="359"/>
      <c r="AI290" s="359"/>
      <c r="AJ290" s="359"/>
      <c r="AK290" s="359"/>
      <c r="AL290" s="359"/>
      <c r="AM290" s="359"/>
      <c r="AN290" s="359"/>
      <c r="AO290" s="359"/>
      <c r="AP290" s="359"/>
      <c r="AQ290" s="359"/>
      <c r="AR290" s="359"/>
      <c r="AS290" s="359"/>
      <c r="AT290" s="359"/>
      <c r="AU290" s="359"/>
      <c r="AV290" s="359"/>
      <c r="AW290" s="359"/>
      <c r="AX290" s="359"/>
      <c r="AY290" s="359"/>
      <c r="AZ290" s="359"/>
      <c r="BA290" s="359"/>
      <c r="BB290" s="359"/>
    </row>
    <row r="291" spans="6:54">
      <c r="F291"/>
      <c r="G291"/>
      <c r="AC291" s="359"/>
      <c r="AD291" s="359"/>
      <c r="AE291" s="359"/>
      <c r="AF291" s="359"/>
      <c r="AG291" s="359"/>
      <c r="AH291" s="359"/>
      <c r="AI291" s="359"/>
      <c r="AJ291" s="359"/>
      <c r="AK291" s="359"/>
      <c r="AL291" s="359"/>
      <c r="AM291" s="359"/>
      <c r="AN291" s="359"/>
      <c r="AO291" s="359"/>
      <c r="AP291" s="359"/>
      <c r="AQ291" s="359"/>
      <c r="AR291" s="359"/>
      <c r="AS291" s="359"/>
      <c r="AT291" s="359"/>
      <c r="AU291" s="359"/>
      <c r="AV291" s="359"/>
      <c r="AW291" s="359"/>
      <c r="AX291" s="359"/>
      <c r="AY291" s="359"/>
      <c r="AZ291" s="359"/>
      <c r="BA291" s="359"/>
      <c r="BB291" s="359"/>
    </row>
    <row r="292" spans="6:54">
      <c r="AC292" s="359"/>
      <c r="AD292" s="359"/>
      <c r="AE292" s="359"/>
      <c r="AF292" s="359"/>
      <c r="AG292" s="359"/>
      <c r="AH292" s="359"/>
      <c r="AI292" s="359"/>
      <c r="AJ292" s="359"/>
      <c r="AK292" s="359"/>
      <c r="AL292" s="359"/>
      <c r="AM292" s="359"/>
      <c r="AN292" s="359"/>
      <c r="AO292" s="359"/>
      <c r="AP292" s="359"/>
      <c r="AQ292" s="359"/>
      <c r="AR292" s="359"/>
      <c r="AS292" s="359"/>
      <c r="AT292" s="359"/>
      <c r="AU292" s="359"/>
      <c r="AV292" s="359"/>
      <c r="AW292" s="359"/>
      <c r="AX292" s="359"/>
      <c r="AY292" s="359"/>
      <c r="AZ292" s="359"/>
      <c r="BA292" s="359"/>
      <c r="BB292" s="359"/>
    </row>
    <row r="293" spans="6:54">
      <c r="AC293" s="359"/>
      <c r="AD293" s="359"/>
      <c r="AE293" s="359"/>
      <c r="AF293" s="359"/>
      <c r="AG293" s="359"/>
      <c r="AH293" s="359"/>
      <c r="AI293" s="359"/>
      <c r="AJ293" s="359"/>
      <c r="AK293" s="359"/>
      <c r="AL293" s="359"/>
      <c r="AM293" s="359"/>
      <c r="AN293" s="359"/>
      <c r="AO293" s="359"/>
      <c r="AP293" s="359"/>
      <c r="AQ293" s="359"/>
      <c r="AR293" s="359"/>
      <c r="AS293" s="359"/>
      <c r="AT293" s="359"/>
      <c r="AU293" s="359"/>
      <c r="AV293" s="359"/>
      <c r="AW293" s="359"/>
      <c r="AX293" s="359"/>
      <c r="AY293" s="359"/>
      <c r="AZ293" s="359"/>
      <c r="BA293" s="359"/>
      <c r="BB293" s="359"/>
    </row>
    <row r="294" spans="6:54">
      <c r="AC294" s="359"/>
      <c r="AD294" s="359"/>
      <c r="AE294" s="359"/>
      <c r="AF294" s="359"/>
      <c r="AG294" s="359"/>
      <c r="AH294" s="359"/>
      <c r="AI294" s="359"/>
      <c r="AJ294" s="359"/>
      <c r="AK294" s="359"/>
      <c r="AL294" s="359"/>
      <c r="AM294" s="359"/>
      <c r="AN294" s="359"/>
      <c r="AO294" s="359"/>
      <c r="AP294" s="359"/>
      <c r="AQ294" s="359"/>
      <c r="AR294" s="359"/>
      <c r="AS294" s="359"/>
      <c r="AT294" s="359"/>
      <c r="AU294" s="359"/>
      <c r="AV294" s="359"/>
      <c r="AW294" s="359"/>
      <c r="AX294" s="359"/>
      <c r="AY294" s="359"/>
      <c r="AZ294" s="359"/>
      <c r="BA294" s="359"/>
      <c r="BB294" s="359"/>
    </row>
  </sheetData>
  <mergeCells count="88">
    <mergeCell ref="A18:P18"/>
    <mergeCell ref="A107:P107"/>
    <mergeCell ref="A178:P178"/>
    <mergeCell ref="A189:P189"/>
    <mergeCell ref="A235:P235"/>
    <mergeCell ref="B63:B67"/>
    <mergeCell ref="A63:A67"/>
    <mergeCell ref="B68:P68"/>
    <mergeCell ref="A207:A209"/>
    <mergeCell ref="A212:A221"/>
    <mergeCell ref="B223:B225"/>
    <mergeCell ref="A223:A225"/>
    <mergeCell ref="A148:A153"/>
    <mergeCell ref="B156:B160"/>
    <mergeCell ref="A156:A160"/>
    <mergeCell ref="B162:B163"/>
    <mergeCell ref="B239:P239"/>
    <mergeCell ref="A165:A167"/>
    <mergeCell ref="A169:A175"/>
    <mergeCell ref="B169:B175"/>
    <mergeCell ref="B193:B198"/>
    <mergeCell ref="B201:B205"/>
    <mergeCell ref="A193:A198"/>
    <mergeCell ref="A201:A205"/>
    <mergeCell ref="B190:P190"/>
    <mergeCell ref="B236:P236"/>
    <mergeCell ref="B187:P187"/>
    <mergeCell ref="B230:P230"/>
    <mergeCell ref="B207:B209"/>
    <mergeCell ref="B212:B221"/>
    <mergeCell ref="B165:B167"/>
    <mergeCell ref="B70:P70"/>
    <mergeCell ref="A61:A62"/>
    <mergeCell ref="A73:A77"/>
    <mergeCell ref="A109:A117"/>
    <mergeCell ref="A118:A120"/>
    <mergeCell ref="A122:A123"/>
    <mergeCell ref="A162:A163"/>
    <mergeCell ref="A125:A133"/>
    <mergeCell ref="B135:B142"/>
    <mergeCell ref="A135:A142"/>
    <mergeCell ref="A143:A144"/>
    <mergeCell ref="B143:B144"/>
    <mergeCell ref="B134:P134"/>
    <mergeCell ref="B61:B62"/>
    <mergeCell ref="B73:B77"/>
    <mergeCell ref="B79:B83"/>
    <mergeCell ref="B109:B117"/>
    <mergeCell ref="B118:B120"/>
    <mergeCell ref="B242:P242"/>
    <mergeCell ref="B168:P168"/>
    <mergeCell ref="B206:P206"/>
    <mergeCell ref="B72:P72"/>
    <mergeCell ref="B226:P226"/>
    <mergeCell ref="B78:P78"/>
    <mergeCell ref="B155:P155"/>
    <mergeCell ref="B161:P161"/>
    <mergeCell ref="B164:P164"/>
    <mergeCell ref="B176:P176"/>
    <mergeCell ref="B121:P121"/>
    <mergeCell ref="B108:P108"/>
    <mergeCell ref="B186:P186"/>
    <mergeCell ref="B122:B123"/>
    <mergeCell ref="B125:B133"/>
    <mergeCell ref="B148:B153"/>
    <mergeCell ref="N7:N10"/>
    <mergeCell ref="O7:O10"/>
    <mergeCell ref="H11:I11"/>
    <mergeCell ref="H6:I10"/>
    <mergeCell ref="J6:J10"/>
    <mergeCell ref="K6:K10"/>
    <mergeCell ref="L6:M6"/>
    <mergeCell ref="A4:R4"/>
    <mergeCell ref="A1:R1"/>
    <mergeCell ref="A2:R2"/>
    <mergeCell ref="A3:R3"/>
    <mergeCell ref="A6:A10"/>
    <mergeCell ref="B6:B10"/>
    <mergeCell ref="C6:C10"/>
    <mergeCell ref="D6:D10"/>
    <mergeCell ref="E6:G6"/>
    <mergeCell ref="E7:G7"/>
    <mergeCell ref="E8:F9"/>
    <mergeCell ref="G8:G10"/>
    <mergeCell ref="N6:O6"/>
    <mergeCell ref="P6:P10"/>
    <mergeCell ref="L7:L10"/>
    <mergeCell ref="M7:M10"/>
  </mergeCells>
  <pageMargins left="1.4960629921259843" right="0.11811023622047245" top="0.74803149606299213" bottom="0.74803149606299213" header="0.31496062992125984" footer="0.31496062992125984"/>
  <pageSetup paperSize="5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195"/>
  <sheetViews>
    <sheetView tabSelected="1" view="pageBreakPreview" zoomScaleNormal="70" zoomScaleSheetLayoutView="100" workbookViewId="0">
      <selection activeCell="A4" sqref="A4:P4"/>
    </sheetView>
  </sheetViews>
  <sheetFormatPr defaultRowHeight="15"/>
  <cols>
    <col min="1" max="1" width="4.28515625" customWidth="1"/>
    <col min="2" max="2" width="20.28515625" customWidth="1"/>
    <col min="3" max="3" width="21.28515625" customWidth="1"/>
    <col min="4" max="4" width="8.5703125" customWidth="1"/>
    <col min="5" max="5" width="15.140625" style="514" customWidth="1"/>
    <col min="6" max="6" width="8.42578125" customWidth="1"/>
    <col min="7" max="7" width="11.7109375" customWidth="1"/>
    <col min="8" max="8" width="5" bestFit="1" customWidth="1"/>
    <col min="9" max="9" width="5.42578125" customWidth="1"/>
    <col min="10" max="10" width="15" bestFit="1" customWidth="1"/>
    <col min="11" max="11" width="7.140625" customWidth="1"/>
    <col min="12" max="12" width="10.140625" customWidth="1"/>
    <col min="13" max="13" width="10.7109375" customWidth="1"/>
    <col min="14" max="14" width="11" bestFit="1" customWidth="1"/>
    <col min="15" max="15" width="9.42578125" customWidth="1"/>
    <col min="16" max="16" width="6.5703125" customWidth="1"/>
  </cols>
  <sheetData>
    <row r="1" spans="1:16" ht="18">
      <c r="A1" s="953" t="s">
        <v>755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</row>
    <row r="2" spans="1:16">
      <c r="A2" s="954" t="s">
        <v>756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</row>
    <row r="3" spans="1:16">
      <c r="A3" s="954"/>
      <c r="B3" s="954"/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</row>
    <row r="4" spans="1:16">
      <c r="A4" s="952" t="s">
        <v>757</v>
      </c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2"/>
      <c r="O4" s="952"/>
      <c r="P4" s="952"/>
    </row>
    <row r="5" spans="1:16">
      <c r="A5" s="722"/>
      <c r="B5" s="723"/>
      <c r="C5" s="724"/>
      <c r="D5" s="725"/>
      <c r="E5" s="781"/>
      <c r="F5" s="726"/>
      <c r="G5" s="726"/>
      <c r="H5" s="727"/>
      <c r="I5" s="727"/>
      <c r="J5" s="728"/>
      <c r="K5" s="727"/>
      <c r="L5" s="729"/>
      <c r="M5" s="730"/>
      <c r="N5" s="728"/>
      <c r="O5" s="360"/>
      <c r="P5" s="727"/>
    </row>
    <row r="6" spans="1:16" ht="24.75" customHeight="1">
      <c r="A6" s="956" t="s">
        <v>758</v>
      </c>
      <c r="B6" s="958" t="s">
        <v>852</v>
      </c>
      <c r="C6" s="960" t="s">
        <v>760</v>
      </c>
      <c r="D6" s="962" t="s">
        <v>761</v>
      </c>
      <c r="E6" s="1105" t="s">
        <v>760</v>
      </c>
      <c r="F6" s="1105"/>
      <c r="G6" s="1105"/>
      <c r="H6" s="956" t="s">
        <v>7</v>
      </c>
      <c r="I6" s="956"/>
      <c r="J6" s="956" t="s">
        <v>851</v>
      </c>
      <c r="K6" s="956" t="s">
        <v>762</v>
      </c>
      <c r="L6" s="956" t="s">
        <v>763</v>
      </c>
      <c r="M6" s="956"/>
      <c r="N6" s="956" t="s">
        <v>764</v>
      </c>
      <c r="O6" s="956"/>
      <c r="P6" s="976" t="s">
        <v>10</v>
      </c>
    </row>
    <row r="7" spans="1:16" ht="10.5" customHeight="1">
      <c r="A7" s="956"/>
      <c r="B7" s="958"/>
      <c r="C7" s="960"/>
      <c r="D7" s="962"/>
      <c r="E7" s="1105" t="s">
        <v>765</v>
      </c>
      <c r="F7" s="1105"/>
      <c r="G7" s="1105"/>
      <c r="H7" s="956"/>
      <c r="I7" s="956"/>
      <c r="J7" s="956"/>
      <c r="K7" s="956"/>
      <c r="L7" s="956" t="s">
        <v>766</v>
      </c>
      <c r="M7" s="956" t="s">
        <v>767</v>
      </c>
      <c r="N7" s="956" t="s">
        <v>766</v>
      </c>
      <c r="O7" s="956" t="s">
        <v>767</v>
      </c>
      <c r="P7" s="976"/>
    </row>
    <row r="8" spans="1:16" ht="12.75" customHeight="1">
      <c r="A8" s="956"/>
      <c r="B8" s="958"/>
      <c r="C8" s="960"/>
      <c r="D8" s="962"/>
      <c r="E8" s="1105" t="s">
        <v>768</v>
      </c>
      <c r="F8" s="1105"/>
      <c r="G8" s="1106" t="s">
        <v>769</v>
      </c>
      <c r="H8" s="956"/>
      <c r="I8" s="956"/>
      <c r="J8" s="956"/>
      <c r="K8" s="956"/>
      <c r="L8" s="956"/>
      <c r="M8" s="956"/>
      <c r="N8" s="956"/>
      <c r="O8" s="956"/>
      <c r="P8" s="976"/>
    </row>
    <row r="9" spans="1:16">
      <c r="A9" s="956"/>
      <c r="B9" s="958"/>
      <c r="C9" s="960"/>
      <c r="D9" s="962"/>
      <c r="E9" s="1105"/>
      <c r="F9" s="1105"/>
      <c r="G9" s="1106"/>
      <c r="H9" s="956"/>
      <c r="I9" s="956"/>
      <c r="J9" s="956"/>
      <c r="K9" s="956"/>
      <c r="L9" s="956"/>
      <c r="M9" s="956"/>
      <c r="N9" s="956"/>
      <c r="O9" s="956"/>
      <c r="P9" s="976"/>
    </row>
    <row r="10" spans="1:16">
      <c r="A10" s="956"/>
      <c r="B10" s="958"/>
      <c r="C10" s="960"/>
      <c r="D10" s="962"/>
      <c r="E10" s="782" t="s">
        <v>770</v>
      </c>
      <c r="F10" s="584" t="s">
        <v>771</v>
      </c>
      <c r="G10" s="1106"/>
      <c r="H10" s="956"/>
      <c r="I10" s="956"/>
      <c r="J10" s="956"/>
      <c r="K10" s="956"/>
      <c r="L10" s="956"/>
      <c r="M10" s="956"/>
      <c r="N10" s="956"/>
      <c r="O10" s="956"/>
      <c r="P10" s="976"/>
    </row>
    <row r="11" spans="1:16">
      <c r="A11" s="868" t="s">
        <v>772</v>
      </c>
      <c r="B11" s="732" t="s">
        <v>773</v>
      </c>
      <c r="C11" s="733" t="s">
        <v>774</v>
      </c>
      <c r="D11" s="868" t="s">
        <v>775</v>
      </c>
      <c r="E11" s="783" t="s">
        <v>776</v>
      </c>
      <c r="F11" s="734" t="s">
        <v>777</v>
      </c>
      <c r="G11" s="734" t="s">
        <v>778</v>
      </c>
      <c r="H11" s="1104" t="s">
        <v>779</v>
      </c>
      <c r="I11" s="1104"/>
      <c r="J11" s="736" t="s">
        <v>780</v>
      </c>
      <c r="K11" s="868" t="s">
        <v>781</v>
      </c>
      <c r="L11" s="868" t="s">
        <v>782</v>
      </c>
      <c r="M11" s="868" t="s">
        <v>783</v>
      </c>
      <c r="N11" s="868" t="s">
        <v>784</v>
      </c>
      <c r="O11" s="736" t="s">
        <v>785</v>
      </c>
      <c r="P11" s="868" t="s">
        <v>786</v>
      </c>
    </row>
    <row r="12" spans="1:16" ht="25.5" hidden="1">
      <c r="A12" s="342"/>
      <c r="B12" s="541" t="s">
        <v>36</v>
      </c>
      <c r="C12" s="540" t="s">
        <v>37</v>
      </c>
      <c r="D12" s="586">
        <v>521211</v>
      </c>
      <c r="E12" s="533"/>
      <c r="F12" s="521"/>
      <c r="G12" s="521">
        <v>60000000</v>
      </c>
      <c r="H12" s="497">
        <v>1</v>
      </c>
      <c r="I12" s="498" t="s">
        <v>29</v>
      </c>
      <c r="J12" s="712">
        <f>G12</f>
        <v>60000000</v>
      </c>
      <c r="K12" s="578" t="s">
        <v>27</v>
      </c>
      <c r="L12" s="518"/>
      <c r="M12" s="520"/>
      <c r="N12" s="341"/>
      <c r="O12" s="553"/>
      <c r="P12" s="339"/>
    </row>
    <row r="13" spans="1:16" ht="25.5" hidden="1">
      <c r="A13" s="342"/>
      <c r="B13" s="541" t="s">
        <v>26</v>
      </c>
      <c r="C13" s="540" t="s">
        <v>789</v>
      </c>
      <c r="D13" s="586">
        <v>536111</v>
      </c>
      <c r="E13" s="530"/>
      <c r="F13" s="519"/>
      <c r="G13" s="519">
        <v>30334000</v>
      </c>
      <c r="H13" s="497">
        <v>1</v>
      </c>
      <c r="I13" s="498" t="s">
        <v>29</v>
      </c>
      <c r="J13" s="712">
        <f>G13</f>
        <v>30334000</v>
      </c>
      <c r="K13" s="578" t="s">
        <v>27</v>
      </c>
      <c r="L13" s="550">
        <v>41334</v>
      </c>
      <c r="M13" s="551">
        <v>41337</v>
      </c>
      <c r="N13" s="552">
        <v>41338</v>
      </c>
      <c r="O13" s="552">
        <v>41363</v>
      </c>
      <c r="P13" s="339"/>
    </row>
    <row r="14" spans="1:16" ht="33" hidden="1" customHeight="1">
      <c r="A14" s="342"/>
      <c r="B14" s="543" t="s">
        <v>49</v>
      </c>
      <c r="C14" s="513"/>
      <c r="D14" s="587"/>
      <c r="E14" s="576"/>
      <c r="F14" s="554"/>
      <c r="G14" s="554"/>
      <c r="H14" s="499"/>
      <c r="I14" s="498"/>
      <c r="J14" s="522"/>
      <c r="K14" s="578"/>
      <c r="L14" s="518"/>
      <c r="M14" s="518"/>
      <c r="N14" s="341"/>
      <c r="O14" s="553"/>
      <c r="P14" s="339"/>
    </row>
    <row r="15" spans="1:16" ht="38.25" hidden="1">
      <c r="A15" s="342"/>
      <c r="B15" s="541" t="s">
        <v>36</v>
      </c>
      <c r="C15" s="540" t="s">
        <v>50</v>
      </c>
      <c r="D15" s="586">
        <v>521211</v>
      </c>
      <c r="E15" s="530"/>
      <c r="F15" s="519"/>
      <c r="G15" s="519">
        <v>97000000</v>
      </c>
      <c r="H15" s="497">
        <v>1</v>
      </c>
      <c r="I15" s="498" t="s">
        <v>29</v>
      </c>
      <c r="J15" s="522">
        <f>G15</f>
        <v>97000000</v>
      </c>
      <c r="K15" s="578" t="s">
        <v>27</v>
      </c>
      <c r="L15" s="518"/>
      <c r="M15" s="518"/>
      <c r="N15" s="341"/>
      <c r="O15" s="553"/>
      <c r="P15" s="339"/>
    </row>
    <row r="16" spans="1:16" ht="89.25" hidden="1">
      <c r="A16" s="491"/>
      <c r="B16" s="543" t="s">
        <v>58</v>
      </c>
      <c r="C16" s="513"/>
      <c r="D16" s="588"/>
      <c r="E16" s="530"/>
      <c r="F16" s="555"/>
      <c r="G16" s="555"/>
      <c r="H16" s="556"/>
      <c r="I16" s="501"/>
      <c r="J16" s="557"/>
      <c r="K16" s="579"/>
      <c r="L16" s="558"/>
      <c r="M16" s="558"/>
      <c r="N16" s="559"/>
      <c r="O16" s="560"/>
      <c r="P16" s="489"/>
    </row>
    <row r="17" spans="1:16" ht="25.5" hidden="1">
      <c r="A17" s="491"/>
      <c r="B17" s="541" t="s">
        <v>36</v>
      </c>
      <c r="C17" s="540" t="s">
        <v>59</v>
      </c>
      <c r="D17" s="588">
        <v>521211</v>
      </c>
      <c r="E17" s="530"/>
      <c r="F17" s="555"/>
      <c r="G17" s="555">
        <v>46000000</v>
      </c>
      <c r="H17" s="500">
        <v>1</v>
      </c>
      <c r="I17" s="501" t="s">
        <v>29</v>
      </c>
      <c r="J17" s="557"/>
      <c r="K17" s="579" t="s">
        <v>27</v>
      </c>
      <c r="L17" s="558"/>
      <c r="M17" s="558"/>
      <c r="N17" s="559"/>
      <c r="O17" s="560"/>
      <c r="P17" s="489"/>
    </row>
    <row r="18" spans="1:16" ht="76.5" hidden="1">
      <c r="A18" s="508"/>
      <c r="B18" s="543" t="s">
        <v>64</v>
      </c>
      <c r="C18" s="561"/>
      <c r="D18" s="589"/>
      <c r="E18" s="534"/>
      <c r="F18" s="482"/>
      <c r="G18" s="482"/>
      <c r="H18" s="502"/>
      <c r="I18" s="503"/>
      <c r="J18" s="483"/>
      <c r="K18" s="580"/>
      <c r="L18" s="492"/>
      <c r="M18" s="492"/>
      <c r="N18" s="492"/>
      <c r="O18" s="562"/>
      <c r="P18" s="478"/>
    </row>
    <row r="19" spans="1:16" ht="25.5" hidden="1">
      <c r="A19" s="508"/>
      <c r="B19" s="541" t="s">
        <v>36</v>
      </c>
      <c r="C19" s="540" t="s">
        <v>65</v>
      </c>
      <c r="D19" s="589">
        <v>521211</v>
      </c>
      <c r="E19" s="534"/>
      <c r="F19" s="482"/>
      <c r="G19" s="482">
        <v>34381000</v>
      </c>
      <c r="H19" s="500">
        <v>1</v>
      </c>
      <c r="I19" s="501" t="s">
        <v>790</v>
      </c>
      <c r="J19" s="493"/>
      <c r="K19" s="580" t="s">
        <v>27</v>
      </c>
      <c r="L19" s="492"/>
      <c r="M19" s="492"/>
      <c r="N19" s="492"/>
      <c r="O19" s="562"/>
      <c r="P19" s="478"/>
    </row>
    <row r="20" spans="1:16" ht="63.75" hidden="1">
      <c r="A20" s="508"/>
      <c r="B20" s="543" t="s">
        <v>67</v>
      </c>
      <c r="C20" s="561"/>
      <c r="D20" s="589"/>
      <c r="E20" s="534"/>
      <c r="F20" s="482"/>
      <c r="G20" s="482"/>
      <c r="H20" s="502"/>
      <c r="I20" s="503"/>
      <c r="J20" s="483"/>
      <c r="K20" s="580"/>
      <c r="L20" s="492"/>
      <c r="M20" s="492"/>
      <c r="N20" s="492"/>
      <c r="O20" s="562"/>
      <c r="P20" s="478"/>
    </row>
    <row r="21" spans="1:16" ht="25.5" hidden="1">
      <c r="A21" s="508"/>
      <c r="B21" s="541" t="s">
        <v>36</v>
      </c>
      <c r="C21" s="540" t="s">
        <v>59</v>
      </c>
      <c r="D21" s="589">
        <v>521211</v>
      </c>
      <c r="E21" s="534"/>
      <c r="F21" s="482"/>
      <c r="G21" s="482">
        <v>16350000</v>
      </c>
      <c r="H21" s="502">
        <v>1</v>
      </c>
      <c r="I21" s="503" t="s">
        <v>790</v>
      </c>
      <c r="J21" s="483"/>
      <c r="K21" s="580" t="s">
        <v>27</v>
      </c>
      <c r="L21" s="492"/>
      <c r="M21" s="492"/>
      <c r="N21" s="492"/>
      <c r="O21" s="562"/>
      <c r="P21" s="478"/>
    </row>
    <row r="22" spans="1:16">
      <c r="A22" s="688" t="s">
        <v>890</v>
      </c>
      <c r="B22" s="1101" t="s">
        <v>891</v>
      </c>
      <c r="C22" s="1102"/>
      <c r="D22" s="1102"/>
      <c r="E22" s="1102"/>
      <c r="F22" s="1102"/>
      <c r="G22" s="1102"/>
      <c r="H22" s="1102"/>
      <c r="I22" s="1102"/>
      <c r="J22" s="1102"/>
      <c r="K22" s="1102"/>
      <c r="L22" s="1102"/>
      <c r="M22" s="1102"/>
      <c r="N22" s="1102"/>
      <c r="O22" s="1102"/>
      <c r="P22" s="1103"/>
    </row>
    <row r="23" spans="1:16" ht="25.5" hidden="1">
      <c r="A23" s="688"/>
      <c r="B23" s="862" t="s">
        <v>391</v>
      </c>
      <c r="C23" s="695"/>
      <c r="D23" s="700"/>
      <c r="E23" s="576"/>
      <c r="F23" s="701"/>
      <c r="G23" s="701"/>
      <c r="H23" s="695"/>
      <c r="I23" s="695"/>
      <c r="J23" s="702"/>
      <c r="K23" s="698"/>
      <c r="L23" s="695"/>
      <c r="M23" s="695"/>
      <c r="N23" s="695"/>
      <c r="O23" s="695"/>
      <c r="P23" s="696"/>
    </row>
    <row r="24" spans="1:16" ht="25.5" hidden="1">
      <c r="A24" s="509"/>
      <c r="B24" s="541" t="s">
        <v>75</v>
      </c>
      <c r="C24" s="540" t="s">
        <v>393</v>
      </c>
      <c r="D24" s="587">
        <v>532111</v>
      </c>
      <c r="E24" s="576"/>
      <c r="F24" s="554"/>
      <c r="G24" s="554">
        <f>H24*J24</f>
        <v>15000000</v>
      </c>
      <c r="H24" s="571">
        <v>2</v>
      </c>
      <c r="I24" s="571" t="s">
        <v>394</v>
      </c>
      <c r="J24" s="708">
        <v>7500000</v>
      </c>
      <c r="K24" s="582" t="s">
        <v>27</v>
      </c>
      <c r="L24" s="574">
        <v>41316</v>
      </c>
      <c r="M24" s="574">
        <v>41375</v>
      </c>
      <c r="N24" s="574">
        <v>41384</v>
      </c>
      <c r="O24" s="574">
        <v>41578</v>
      </c>
      <c r="P24" s="351"/>
    </row>
    <row r="25" spans="1:16" hidden="1">
      <c r="A25" s="509"/>
      <c r="B25" s="542"/>
      <c r="C25" s="540" t="s">
        <v>395</v>
      </c>
      <c r="D25" s="587">
        <v>532111</v>
      </c>
      <c r="E25" s="576"/>
      <c r="F25" s="554"/>
      <c r="G25" s="554">
        <f t="shared" ref="G25:G32" si="0">H25*J25</f>
        <v>3000000</v>
      </c>
      <c r="H25" s="571">
        <v>2</v>
      </c>
      <c r="I25" s="571" t="s">
        <v>394</v>
      </c>
      <c r="J25" s="708">
        <v>1500000</v>
      </c>
      <c r="K25" s="582" t="s">
        <v>27</v>
      </c>
      <c r="L25" s="574"/>
      <c r="M25" s="574"/>
      <c r="N25" s="574"/>
      <c r="O25" s="574"/>
      <c r="P25" s="351"/>
    </row>
    <row r="26" spans="1:16" hidden="1">
      <c r="A26" s="509"/>
      <c r="B26" s="542"/>
      <c r="C26" s="540" t="s">
        <v>396</v>
      </c>
      <c r="D26" s="587">
        <v>532111</v>
      </c>
      <c r="E26" s="576"/>
      <c r="F26" s="554"/>
      <c r="G26" s="554">
        <f t="shared" si="0"/>
        <v>85000000</v>
      </c>
      <c r="H26" s="571">
        <v>10</v>
      </c>
      <c r="I26" s="571" t="s">
        <v>394</v>
      </c>
      <c r="J26" s="708">
        <v>8500000</v>
      </c>
      <c r="K26" s="582" t="s">
        <v>27</v>
      </c>
      <c r="L26" s="574"/>
      <c r="M26" s="574"/>
      <c r="N26" s="574"/>
      <c r="O26" s="574"/>
      <c r="P26" s="351"/>
    </row>
    <row r="27" spans="1:16" ht="25.5" hidden="1">
      <c r="A27" s="509"/>
      <c r="B27" s="542"/>
      <c r="C27" s="540" t="s">
        <v>397</v>
      </c>
      <c r="D27" s="587">
        <v>532111</v>
      </c>
      <c r="E27" s="576"/>
      <c r="F27" s="554"/>
      <c r="G27" s="554">
        <f t="shared" si="0"/>
        <v>15000000</v>
      </c>
      <c r="H27" s="571">
        <v>1</v>
      </c>
      <c r="I27" s="571" t="s">
        <v>394</v>
      </c>
      <c r="J27" s="708">
        <v>15000000</v>
      </c>
      <c r="K27" s="582" t="s">
        <v>27</v>
      </c>
      <c r="L27" s="574"/>
      <c r="M27" s="574"/>
      <c r="N27" s="574"/>
      <c r="O27" s="574"/>
      <c r="P27" s="351"/>
    </row>
    <row r="28" spans="1:16" hidden="1">
      <c r="A28" s="509"/>
      <c r="B28" s="542"/>
      <c r="C28" s="540" t="s">
        <v>398</v>
      </c>
      <c r="D28" s="587">
        <v>532111</v>
      </c>
      <c r="E28" s="576"/>
      <c r="F28" s="554"/>
      <c r="G28" s="554">
        <f t="shared" si="0"/>
        <v>900000</v>
      </c>
      <c r="H28" s="571">
        <v>1</v>
      </c>
      <c r="I28" s="571" t="s">
        <v>394</v>
      </c>
      <c r="J28" s="708">
        <v>900000</v>
      </c>
      <c r="K28" s="582" t="s">
        <v>27</v>
      </c>
      <c r="L28" s="574"/>
      <c r="M28" s="574"/>
      <c r="N28" s="574"/>
      <c r="O28" s="574"/>
      <c r="P28" s="351"/>
    </row>
    <row r="29" spans="1:16" hidden="1">
      <c r="A29" s="509"/>
      <c r="B29" s="542"/>
      <c r="C29" s="540" t="s">
        <v>399</v>
      </c>
      <c r="D29" s="587">
        <v>532111</v>
      </c>
      <c r="E29" s="576"/>
      <c r="F29" s="554"/>
      <c r="G29" s="554">
        <f t="shared" si="0"/>
        <v>25000000</v>
      </c>
      <c r="H29" s="571">
        <v>1</v>
      </c>
      <c r="I29" s="571" t="s">
        <v>394</v>
      </c>
      <c r="J29" s="708">
        <v>25000000</v>
      </c>
      <c r="K29" s="582" t="s">
        <v>27</v>
      </c>
      <c r="L29" s="574"/>
      <c r="M29" s="574"/>
      <c r="N29" s="574"/>
      <c r="O29" s="574"/>
      <c r="P29" s="351"/>
    </row>
    <row r="30" spans="1:16" hidden="1">
      <c r="A30" s="509"/>
      <c r="B30" s="542"/>
      <c r="C30" s="540" t="s">
        <v>400</v>
      </c>
      <c r="D30" s="587">
        <v>532111</v>
      </c>
      <c r="E30" s="576"/>
      <c r="F30" s="554"/>
      <c r="G30" s="554">
        <f t="shared" si="0"/>
        <v>2000000</v>
      </c>
      <c r="H30" s="571">
        <v>2</v>
      </c>
      <c r="I30" s="571" t="s">
        <v>394</v>
      </c>
      <c r="J30" s="708">
        <v>1000000</v>
      </c>
      <c r="K30" s="582" t="s">
        <v>27</v>
      </c>
      <c r="L30" s="574"/>
      <c r="M30" s="574"/>
      <c r="N30" s="574"/>
      <c r="O30" s="574"/>
      <c r="P30" s="351"/>
    </row>
    <row r="31" spans="1:16" hidden="1">
      <c r="A31" s="509"/>
      <c r="B31" s="542"/>
      <c r="C31" s="540" t="s">
        <v>401</v>
      </c>
      <c r="D31" s="587">
        <v>532111</v>
      </c>
      <c r="E31" s="576"/>
      <c r="F31" s="554"/>
      <c r="G31" s="554">
        <f t="shared" si="0"/>
        <v>10000000</v>
      </c>
      <c r="H31" s="571">
        <v>1</v>
      </c>
      <c r="I31" s="571" t="s">
        <v>394</v>
      </c>
      <c r="J31" s="708">
        <v>10000000</v>
      </c>
      <c r="K31" s="582" t="s">
        <v>27</v>
      </c>
      <c r="L31" s="574"/>
      <c r="M31" s="574"/>
      <c r="N31" s="574"/>
      <c r="O31" s="574"/>
      <c r="P31" s="351"/>
    </row>
    <row r="32" spans="1:16" hidden="1">
      <c r="A32" s="509"/>
      <c r="B32" s="542"/>
      <c r="C32" s="540" t="s">
        <v>402</v>
      </c>
      <c r="D32" s="587">
        <v>532111</v>
      </c>
      <c r="E32" s="576"/>
      <c r="F32" s="554"/>
      <c r="G32" s="554">
        <f t="shared" si="0"/>
        <v>10000000</v>
      </c>
      <c r="H32" s="571">
        <v>1</v>
      </c>
      <c r="I32" s="571" t="s">
        <v>394</v>
      </c>
      <c r="J32" s="708">
        <v>10000000</v>
      </c>
      <c r="K32" s="582" t="s">
        <v>27</v>
      </c>
      <c r="L32" s="574"/>
      <c r="M32" s="574"/>
      <c r="N32" s="574"/>
      <c r="O32" s="574"/>
      <c r="P32" s="351"/>
    </row>
    <row r="33" spans="1:16" hidden="1">
      <c r="A33" s="688"/>
      <c r="B33" s="862" t="s">
        <v>404</v>
      </c>
      <c r="C33" s="695"/>
      <c r="D33" s="700"/>
      <c r="E33" s="576"/>
      <c r="F33" s="701"/>
      <c r="G33" s="701"/>
      <c r="H33" s="695"/>
      <c r="I33" s="695"/>
      <c r="J33" s="702"/>
      <c r="K33" s="698"/>
      <c r="L33" s="706"/>
      <c r="M33" s="706"/>
      <c r="N33" s="706"/>
      <c r="O33" s="706"/>
      <c r="P33" s="696"/>
    </row>
    <row r="34" spans="1:16" ht="25.5" hidden="1">
      <c r="A34" s="509"/>
      <c r="B34" s="541" t="s">
        <v>75</v>
      </c>
      <c r="C34" s="540" t="s">
        <v>405</v>
      </c>
      <c r="D34" s="587">
        <v>532111</v>
      </c>
      <c r="E34" s="576"/>
      <c r="F34" s="554"/>
      <c r="G34" s="554">
        <f>H34*J34</f>
        <v>6660000</v>
      </c>
      <c r="H34" s="571">
        <v>6</v>
      </c>
      <c r="I34" s="571" t="s">
        <v>394</v>
      </c>
      <c r="J34" s="741">
        <v>1110000</v>
      </c>
      <c r="K34" s="582" t="s">
        <v>27</v>
      </c>
      <c r="L34" s="574">
        <v>41316</v>
      </c>
      <c r="M34" s="574">
        <v>41375</v>
      </c>
      <c r="N34" s="574">
        <v>41384</v>
      </c>
      <c r="O34" s="574">
        <v>41578</v>
      </c>
      <c r="P34" s="351"/>
    </row>
    <row r="35" spans="1:16" hidden="1">
      <c r="A35" s="509"/>
      <c r="B35" s="542"/>
      <c r="C35" s="540" t="s">
        <v>406</v>
      </c>
      <c r="D35" s="587">
        <v>532111</v>
      </c>
      <c r="E35" s="576"/>
      <c r="F35" s="554"/>
      <c r="G35" s="554">
        <f t="shared" ref="G35:G43" si="1">H35*J35</f>
        <v>500000</v>
      </c>
      <c r="H35" s="571">
        <v>1</v>
      </c>
      <c r="I35" s="571" t="s">
        <v>394</v>
      </c>
      <c r="J35" s="741">
        <v>500000</v>
      </c>
      <c r="K35" s="582" t="s">
        <v>27</v>
      </c>
      <c r="L35" s="574"/>
      <c r="M35" s="574"/>
      <c r="N35" s="574"/>
      <c r="O35" s="574"/>
      <c r="P35" s="351"/>
    </row>
    <row r="36" spans="1:16" ht="25.5" hidden="1">
      <c r="A36" s="509"/>
      <c r="B36" s="542"/>
      <c r="C36" s="540" t="s">
        <v>407</v>
      </c>
      <c r="D36" s="587">
        <v>532111</v>
      </c>
      <c r="E36" s="576"/>
      <c r="F36" s="554"/>
      <c r="G36" s="554">
        <f t="shared" si="1"/>
        <v>4530000</v>
      </c>
      <c r="H36" s="571">
        <v>1</v>
      </c>
      <c r="I36" s="571" t="s">
        <v>394</v>
      </c>
      <c r="J36" s="741">
        <v>4530000</v>
      </c>
      <c r="K36" s="582" t="s">
        <v>27</v>
      </c>
      <c r="L36" s="574"/>
      <c r="M36" s="574"/>
      <c r="N36" s="574"/>
      <c r="O36" s="574"/>
      <c r="P36" s="351"/>
    </row>
    <row r="37" spans="1:16" ht="25.5" hidden="1">
      <c r="A37" s="509"/>
      <c r="B37" s="542"/>
      <c r="C37" s="540" t="s">
        <v>408</v>
      </c>
      <c r="D37" s="587">
        <v>532111</v>
      </c>
      <c r="E37" s="576"/>
      <c r="F37" s="554"/>
      <c r="G37" s="554">
        <f t="shared" si="1"/>
        <v>15900000</v>
      </c>
      <c r="H37" s="571">
        <v>1</v>
      </c>
      <c r="I37" s="571" t="s">
        <v>394</v>
      </c>
      <c r="J37" s="741">
        <v>15900000</v>
      </c>
      <c r="K37" s="582" t="s">
        <v>27</v>
      </c>
      <c r="L37" s="574"/>
      <c r="M37" s="574"/>
      <c r="N37" s="574"/>
      <c r="O37" s="574"/>
      <c r="P37" s="351"/>
    </row>
    <row r="38" spans="1:16" hidden="1">
      <c r="A38" s="509"/>
      <c r="B38" s="542"/>
      <c r="C38" s="540" t="s">
        <v>393</v>
      </c>
      <c r="D38" s="587">
        <v>532111</v>
      </c>
      <c r="E38" s="576"/>
      <c r="F38" s="554"/>
      <c r="G38" s="554">
        <f t="shared" si="1"/>
        <v>23500000</v>
      </c>
      <c r="H38" s="571">
        <v>5</v>
      </c>
      <c r="I38" s="571" t="s">
        <v>394</v>
      </c>
      <c r="J38" s="741">
        <v>4700000</v>
      </c>
      <c r="K38" s="582" t="s">
        <v>27</v>
      </c>
      <c r="L38" s="574"/>
      <c r="M38" s="574"/>
      <c r="N38" s="574"/>
      <c r="O38" s="574"/>
      <c r="P38" s="351"/>
    </row>
    <row r="39" spans="1:16" hidden="1">
      <c r="A39" s="509"/>
      <c r="B39" s="542"/>
      <c r="C39" s="540" t="s">
        <v>409</v>
      </c>
      <c r="D39" s="587">
        <v>532111</v>
      </c>
      <c r="E39" s="576"/>
      <c r="F39" s="554"/>
      <c r="G39" s="554">
        <f t="shared" si="1"/>
        <v>1240000</v>
      </c>
      <c r="H39" s="571">
        <v>1</v>
      </c>
      <c r="I39" s="571" t="s">
        <v>394</v>
      </c>
      <c r="J39" s="741">
        <v>1240000</v>
      </c>
      <c r="K39" s="582" t="s">
        <v>27</v>
      </c>
      <c r="L39" s="574"/>
      <c r="M39" s="574"/>
      <c r="N39" s="574"/>
      <c r="O39" s="574"/>
      <c r="P39" s="351"/>
    </row>
    <row r="40" spans="1:16" hidden="1">
      <c r="A40" s="509"/>
      <c r="B40" s="542"/>
      <c r="C40" s="540" t="s">
        <v>410</v>
      </c>
      <c r="D40" s="587">
        <v>532111</v>
      </c>
      <c r="E40" s="576"/>
      <c r="F40" s="554"/>
      <c r="G40" s="554">
        <f t="shared" si="1"/>
        <v>9264000</v>
      </c>
      <c r="H40" s="571">
        <v>12</v>
      </c>
      <c r="I40" s="571" t="s">
        <v>394</v>
      </c>
      <c r="J40" s="741">
        <v>772000</v>
      </c>
      <c r="K40" s="582" t="s">
        <v>27</v>
      </c>
      <c r="L40" s="574"/>
      <c r="M40" s="574"/>
      <c r="N40" s="574"/>
      <c r="O40" s="574"/>
      <c r="P40" s="351"/>
    </row>
    <row r="41" spans="1:16" hidden="1">
      <c r="A41" s="509"/>
      <c r="B41" s="542"/>
      <c r="C41" s="540" t="s">
        <v>398</v>
      </c>
      <c r="D41" s="587">
        <v>532111</v>
      </c>
      <c r="E41" s="576"/>
      <c r="F41" s="554"/>
      <c r="G41" s="554">
        <f t="shared" si="1"/>
        <v>900000</v>
      </c>
      <c r="H41" s="571">
        <v>1</v>
      </c>
      <c r="I41" s="571" t="s">
        <v>394</v>
      </c>
      <c r="J41" s="741">
        <v>900000</v>
      </c>
      <c r="K41" s="582" t="s">
        <v>27</v>
      </c>
      <c r="L41" s="574"/>
      <c r="M41" s="574"/>
      <c r="N41" s="574"/>
      <c r="O41" s="574"/>
      <c r="P41" s="351"/>
    </row>
    <row r="42" spans="1:16" ht="38.25" hidden="1">
      <c r="A42" s="509"/>
      <c r="B42" s="541" t="s">
        <v>412</v>
      </c>
      <c r="C42" s="540" t="s">
        <v>413</v>
      </c>
      <c r="D42" s="587">
        <v>532121</v>
      </c>
      <c r="E42" s="576"/>
      <c r="F42" s="554"/>
      <c r="G42" s="554">
        <f t="shared" si="1"/>
        <v>300000</v>
      </c>
      <c r="H42" s="571">
        <v>1</v>
      </c>
      <c r="I42" s="571" t="s">
        <v>394</v>
      </c>
      <c r="J42" s="572">
        <v>300000</v>
      </c>
      <c r="K42" s="582" t="s">
        <v>27</v>
      </c>
      <c r="L42" s="574"/>
      <c r="M42" s="574"/>
      <c r="N42" s="574"/>
      <c r="O42" s="574"/>
      <c r="P42" s="351"/>
    </row>
    <row r="43" spans="1:16" ht="25.5" hidden="1">
      <c r="A43" s="509"/>
      <c r="B43" s="542"/>
      <c r="C43" s="540" t="s">
        <v>414</v>
      </c>
      <c r="D43" s="587">
        <v>532121</v>
      </c>
      <c r="E43" s="576"/>
      <c r="F43" s="554"/>
      <c r="G43" s="554">
        <f t="shared" si="1"/>
        <v>750000</v>
      </c>
      <c r="H43" s="571">
        <v>1</v>
      </c>
      <c r="I43" s="571" t="s">
        <v>394</v>
      </c>
      <c r="J43" s="572">
        <v>750000</v>
      </c>
      <c r="K43" s="582" t="s">
        <v>27</v>
      </c>
      <c r="L43" s="574"/>
      <c r="M43" s="574"/>
      <c r="N43" s="574"/>
      <c r="O43" s="574"/>
      <c r="P43" s="351"/>
    </row>
    <row r="44" spans="1:16" hidden="1">
      <c r="A44" s="509"/>
      <c r="B44" s="542"/>
      <c r="C44" s="546"/>
      <c r="D44" s="587"/>
      <c r="E44" s="576"/>
      <c r="F44" s="554"/>
      <c r="G44" s="554"/>
      <c r="H44" s="571"/>
      <c r="I44" s="571"/>
      <c r="J44" s="572"/>
      <c r="K44" s="582"/>
      <c r="L44" s="571"/>
      <c r="M44" s="571"/>
      <c r="N44" s="571"/>
      <c r="O44" s="571"/>
      <c r="P44" s="351"/>
    </row>
    <row r="45" spans="1:16" hidden="1">
      <c r="A45" s="688"/>
      <c r="B45" s="862" t="s">
        <v>416</v>
      </c>
      <c r="C45" s="695"/>
      <c r="D45" s="700"/>
      <c r="E45" s="576"/>
      <c r="F45" s="701"/>
      <c r="G45" s="701"/>
      <c r="H45" s="695"/>
      <c r="I45" s="695"/>
      <c r="J45" s="702"/>
      <c r="K45" s="698"/>
      <c r="L45" s="706"/>
      <c r="M45" s="706"/>
      <c r="N45" s="706"/>
      <c r="O45" s="706"/>
      <c r="P45" s="696"/>
    </row>
    <row r="46" spans="1:16" ht="25.5" hidden="1">
      <c r="A46" s="509"/>
      <c r="B46" s="541" t="s">
        <v>75</v>
      </c>
      <c r="C46" s="540" t="s">
        <v>389</v>
      </c>
      <c r="D46" s="587">
        <v>532111</v>
      </c>
      <c r="E46" s="576"/>
      <c r="F46" s="554"/>
      <c r="G46" s="554">
        <v>50000000</v>
      </c>
      <c r="H46" s="571">
        <v>1</v>
      </c>
      <c r="I46" s="571" t="s">
        <v>29</v>
      </c>
      <c r="J46" s="572"/>
      <c r="K46" s="582" t="s">
        <v>27</v>
      </c>
      <c r="L46" s="574">
        <v>41316</v>
      </c>
      <c r="M46" s="574">
        <v>41375</v>
      </c>
      <c r="N46" s="574">
        <v>41384</v>
      </c>
      <c r="O46" s="574">
        <v>41578</v>
      </c>
      <c r="P46" s="351"/>
    </row>
    <row r="47" spans="1:16" ht="25.5" hidden="1">
      <c r="A47" s="688"/>
      <c r="B47" s="862" t="s">
        <v>418</v>
      </c>
      <c r="C47" s="695"/>
      <c r="D47" s="700"/>
      <c r="E47" s="576"/>
      <c r="F47" s="701"/>
      <c r="G47" s="701"/>
      <c r="H47" s="695"/>
      <c r="I47" s="695"/>
      <c r="J47" s="702"/>
      <c r="K47" s="698"/>
      <c r="L47" s="695"/>
      <c r="M47" s="695"/>
      <c r="N47" s="695"/>
      <c r="O47" s="695"/>
      <c r="P47" s="696"/>
    </row>
    <row r="48" spans="1:16" ht="25.5" hidden="1">
      <c r="A48" s="509"/>
      <c r="B48" s="541" t="s">
        <v>75</v>
      </c>
      <c r="C48" s="540" t="s">
        <v>398</v>
      </c>
      <c r="D48" s="587">
        <v>532111</v>
      </c>
      <c r="E48" s="576"/>
      <c r="F48" s="554"/>
      <c r="G48" s="554">
        <f>H48*J48</f>
        <v>2000000</v>
      </c>
      <c r="H48" s="571">
        <v>2</v>
      </c>
      <c r="I48" s="571" t="s">
        <v>394</v>
      </c>
      <c r="J48" s="741">
        <v>1000000</v>
      </c>
      <c r="K48" s="582" t="s">
        <v>27</v>
      </c>
      <c r="L48" s="574">
        <v>41316</v>
      </c>
      <c r="M48" s="574">
        <v>41375</v>
      </c>
      <c r="N48" s="574">
        <v>41384</v>
      </c>
      <c r="O48" s="574">
        <v>41578</v>
      </c>
      <c r="P48" s="351"/>
    </row>
    <row r="49" spans="1:16" hidden="1">
      <c r="A49" s="509"/>
      <c r="B49" s="542"/>
      <c r="C49" s="540" t="s">
        <v>419</v>
      </c>
      <c r="D49" s="587">
        <v>532111</v>
      </c>
      <c r="E49" s="576"/>
      <c r="F49" s="554"/>
      <c r="G49" s="554">
        <f t="shared" ref="G49:G53" si="2">H49*J49</f>
        <v>3200000</v>
      </c>
      <c r="H49" s="571">
        <v>2</v>
      </c>
      <c r="I49" s="571" t="s">
        <v>394</v>
      </c>
      <c r="J49" s="741">
        <v>1600000</v>
      </c>
      <c r="K49" s="582" t="s">
        <v>27</v>
      </c>
      <c r="L49" s="574"/>
      <c r="M49" s="574"/>
      <c r="N49" s="574"/>
      <c r="O49" s="574"/>
      <c r="P49" s="351"/>
    </row>
    <row r="50" spans="1:16" hidden="1">
      <c r="A50" s="509"/>
      <c r="B50" s="542"/>
      <c r="C50" s="540" t="s">
        <v>420</v>
      </c>
      <c r="D50" s="587">
        <v>532111</v>
      </c>
      <c r="E50" s="576"/>
      <c r="F50" s="554"/>
      <c r="G50" s="554">
        <f t="shared" si="2"/>
        <v>5500000</v>
      </c>
      <c r="H50" s="571">
        <v>1</v>
      </c>
      <c r="I50" s="571" t="s">
        <v>394</v>
      </c>
      <c r="J50" s="741">
        <v>5500000</v>
      </c>
      <c r="K50" s="582" t="s">
        <v>27</v>
      </c>
      <c r="L50" s="574"/>
      <c r="M50" s="574"/>
      <c r="N50" s="574"/>
      <c r="O50" s="574"/>
      <c r="P50" s="351"/>
    </row>
    <row r="51" spans="1:16" hidden="1">
      <c r="A51" s="509"/>
      <c r="B51" s="542"/>
      <c r="C51" s="540" t="s">
        <v>410</v>
      </c>
      <c r="D51" s="587">
        <v>532111</v>
      </c>
      <c r="E51" s="576"/>
      <c r="F51" s="554"/>
      <c r="G51" s="554">
        <f t="shared" si="2"/>
        <v>7000000</v>
      </c>
      <c r="H51" s="571">
        <v>4</v>
      </c>
      <c r="I51" s="571" t="s">
        <v>394</v>
      </c>
      <c r="J51" s="741">
        <v>1750000</v>
      </c>
      <c r="K51" s="582" t="s">
        <v>27</v>
      </c>
      <c r="L51" s="574"/>
      <c r="M51" s="574"/>
      <c r="N51" s="574"/>
      <c r="O51" s="574"/>
      <c r="P51" s="351"/>
    </row>
    <row r="52" spans="1:16" hidden="1">
      <c r="A52" s="509"/>
      <c r="B52" s="542"/>
      <c r="C52" s="540" t="s">
        <v>393</v>
      </c>
      <c r="D52" s="587">
        <v>532111</v>
      </c>
      <c r="E52" s="576"/>
      <c r="F52" s="554"/>
      <c r="G52" s="554">
        <f t="shared" si="2"/>
        <v>30000000</v>
      </c>
      <c r="H52" s="571">
        <v>4</v>
      </c>
      <c r="I52" s="571" t="s">
        <v>394</v>
      </c>
      <c r="J52" s="741">
        <v>7500000</v>
      </c>
      <c r="K52" s="582" t="s">
        <v>27</v>
      </c>
      <c r="L52" s="574"/>
      <c r="M52" s="574"/>
      <c r="N52" s="574"/>
      <c r="O52" s="574"/>
      <c r="P52" s="351"/>
    </row>
    <row r="53" spans="1:16" hidden="1">
      <c r="A53" s="509"/>
      <c r="B53" s="542"/>
      <c r="C53" s="540" t="s">
        <v>401</v>
      </c>
      <c r="D53" s="587">
        <v>532111</v>
      </c>
      <c r="E53" s="576"/>
      <c r="F53" s="554"/>
      <c r="G53" s="554">
        <f t="shared" si="2"/>
        <v>10000000</v>
      </c>
      <c r="H53" s="571">
        <v>1</v>
      </c>
      <c r="I53" s="571" t="s">
        <v>394</v>
      </c>
      <c r="J53" s="741">
        <v>10000000</v>
      </c>
      <c r="K53" s="582" t="s">
        <v>27</v>
      </c>
      <c r="L53" s="574"/>
      <c r="M53" s="574"/>
      <c r="N53" s="574"/>
      <c r="O53" s="574"/>
      <c r="P53" s="351"/>
    </row>
    <row r="54" spans="1:16" hidden="1">
      <c r="A54" s="509"/>
      <c r="B54" s="542"/>
      <c r="C54" s="546"/>
      <c r="D54" s="587"/>
      <c r="E54" s="576"/>
      <c r="F54" s="554"/>
      <c r="G54" s="554"/>
      <c r="H54" s="571"/>
      <c r="I54" s="571"/>
      <c r="J54" s="572"/>
      <c r="K54" s="582"/>
      <c r="L54" s="571"/>
      <c r="M54" s="571"/>
      <c r="N54" s="571"/>
      <c r="O54" s="571"/>
      <c r="P54" s="351"/>
    </row>
    <row r="55" spans="1:16" ht="38.25" hidden="1">
      <c r="A55" s="688"/>
      <c r="B55" s="862" t="s">
        <v>422</v>
      </c>
      <c r="C55" s="695"/>
      <c r="D55" s="700"/>
      <c r="E55" s="576"/>
      <c r="F55" s="701"/>
      <c r="G55" s="701"/>
      <c r="H55" s="695"/>
      <c r="I55" s="695"/>
      <c r="J55" s="702"/>
      <c r="K55" s="698"/>
      <c r="L55" s="706"/>
      <c r="M55" s="706"/>
      <c r="N55" s="706"/>
      <c r="O55" s="706"/>
      <c r="P55" s="696"/>
    </row>
    <row r="56" spans="1:16" ht="25.5" hidden="1">
      <c r="A56" s="509"/>
      <c r="B56" s="541" t="s">
        <v>75</v>
      </c>
      <c r="C56" s="540" t="s">
        <v>395</v>
      </c>
      <c r="D56" s="587">
        <v>532111</v>
      </c>
      <c r="E56" s="576"/>
      <c r="F56" s="554"/>
      <c r="G56" s="554">
        <f>H56*J56</f>
        <v>7550000</v>
      </c>
      <c r="H56" s="571">
        <v>2</v>
      </c>
      <c r="I56" s="571" t="s">
        <v>394</v>
      </c>
      <c r="J56" s="708">
        <v>3775000</v>
      </c>
      <c r="K56" s="582" t="s">
        <v>27</v>
      </c>
      <c r="L56" s="574">
        <v>41316</v>
      </c>
      <c r="M56" s="574">
        <v>41375</v>
      </c>
      <c r="N56" s="574">
        <v>41384</v>
      </c>
      <c r="O56" s="574">
        <v>41578</v>
      </c>
      <c r="P56" s="351"/>
    </row>
    <row r="57" spans="1:16" hidden="1">
      <c r="A57" s="509"/>
      <c r="B57" s="542"/>
      <c r="C57" s="540" t="s">
        <v>423</v>
      </c>
      <c r="D57" s="587">
        <v>532111</v>
      </c>
      <c r="E57" s="576"/>
      <c r="F57" s="554"/>
      <c r="G57" s="554">
        <f t="shared" ref="G57:G60" si="3">H57*J57</f>
        <v>4050000</v>
      </c>
      <c r="H57" s="571">
        <v>1</v>
      </c>
      <c r="I57" s="571" t="s">
        <v>394</v>
      </c>
      <c r="J57" s="708">
        <v>4050000</v>
      </c>
      <c r="K57" s="582" t="s">
        <v>27</v>
      </c>
      <c r="L57" s="574"/>
      <c r="M57" s="574"/>
      <c r="N57" s="574"/>
      <c r="O57" s="574"/>
      <c r="P57" s="351"/>
    </row>
    <row r="58" spans="1:16" ht="25.5" hidden="1">
      <c r="A58" s="509"/>
      <c r="B58" s="542"/>
      <c r="C58" s="540" t="s">
        <v>424</v>
      </c>
      <c r="D58" s="587">
        <v>532111</v>
      </c>
      <c r="E58" s="576"/>
      <c r="F58" s="554"/>
      <c r="G58" s="554">
        <f t="shared" si="3"/>
        <v>3245000</v>
      </c>
      <c r="H58" s="571">
        <v>1</v>
      </c>
      <c r="I58" s="571" t="s">
        <v>394</v>
      </c>
      <c r="J58" s="708">
        <v>3245000</v>
      </c>
      <c r="K58" s="582" t="s">
        <v>27</v>
      </c>
      <c r="L58" s="574"/>
      <c r="M58" s="574"/>
      <c r="N58" s="574"/>
      <c r="O58" s="574"/>
      <c r="P58" s="351"/>
    </row>
    <row r="59" spans="1:16" hidden="1">
      <c r="A59" s="509"/>
      <c r="B59" s="542"/>
      <c r="C59" s="540" t="s">
        <v>425</v>
      </c>
      <c r="D59" s="587">
        <v>532111</v>
      </c>
      <c r="E59" s="576"/>
      <c r="F59" s="554"/>
      <c r="G59" s="554">
        <f t="shared" si="3"/>
        <v>4999000</v>
      </c>
      <c r="H59" s="571">
        <v>1</v>
      </c>
      <c r="I59" s="571" t="s">
        <v>394</v>
      </c>
      <c r="J59" s="708">
        <v>4999000</v>
      </c>
      <c r="K59" s="582" t="s">
        <v>27</v>
      </c>
      <c r="L59" s="574"/>
      <c r="M59" s="574"/>
      <c r="N59" s="574"/>
      <c r="O59" s="574"/>
      <c r="P59" s="351"/>
    </row>
    <row r="60" spans="1:16" hidden="1">
      <c r="A60" s="509"/>
      <c r="B60" s="542"/>
      <c r="C60" s="540" t="s">
        <v>393</v>
      </c>
      <c r="D60" s="587">
        <v>532111</v>
      </c>
      <c r="E60" s="576"/>
      <c r="F60" s="554"/>
      <c r="G60" s="554">
        <f t="shared" si="3"/>
        <v>8400000</v>
      </c>
      <c r="H60" s="571">
        <v>2</v>
      </c>
      <c r="I60" s="571" t="s">
        <v>394</v>
      </c>
      <c r="J60" s="708">
        <v>4200000</v>
      </c>
      <c r="K60" s="582" t="s">
        <v>27</v>
      </c>
      <c r="L60" s="574"/>
      <c r="M60" s="574"/>
      <c r="N60" s="574"/>
      <c r="O60" s="574"/>
      <c r="P60" s="351"/>
    </row>
    <row r="61" spans="1:16" hidden="1">
      <c r="A61" s="688"/>
      <c r="B61" s="862" t="s">
        <v>22</v>
      </c>
      <c r="C61" s="695"/>
      <c r="D61" s="700"/>
      <c r="E61" s="576"/>
      <c r="F61" s="701"/>
      <c r="G61" s="701"/>
      <c r="H61" s="695"/>
      <c r="I61" s="695"/>
      <c r="J61" s="702"/>
      <c r="K61" s="698"/>
      <c r="L61" s="706"/>
      <c r="M61" s="706"/>
      <c r="N61" s="706"/>
      <c r="O61" s="706"/>
      <c r="P61" s="696"/>
    </row>
    <row r="62" spans="1:16" ht="25.5" hidden="1">
      <c r="A62" s="509"/>
      <c r="B62" s="541" t="s">
        <v>75</v>
      </c>
      <c r="C62" s="540" t="s">
        <v>393</v>
      </c>
      <c r="D62" s="587">
        <v>532111</v>
      </c>
      <c r="E62" s="576"/>
      <c r="F62" s="554"/>
      <c r="G62" s="554">
        <f>J62*H62</f>
        <v>60000000</v>
      </c>
      <c r="H62" s="571">
        <v>10</v>
      </c>
      <c r="I62" s="571" t="s">
        <v>394</v>
      </c>
      <c r="J62" s="708">
        <v>6000000</v>
      </c>
      <c r="K62" s="582" t="s">
        <v>27</v>
      </c>
      <c r="L62" s="574">
        <v>41316</v>
      </c>
      <c r="M62" s="574">
        <v>41375</v>
      </c>
      <c r="N62" s="574">
        <v>41384</v>
      </c>
      <c r="O62" s="574">
        <v>41578</v>
      </c>
      <c r="P62" s="351"/>
    </row>
    <row r="63" spans="1:16" ht="25.5" hidden="1">
      <c r="A63" s="509"/>
      <c r="B63" s="542"/>
      <c r="C63" s="540" t="s">
        <v>427</v>
      </c>
      <c r="D63" s="587">
        <v>532111</v>
      </c>
      <c r="E63" s="576"/>
      <c r="F63" s="554"/>
      <c r="G63" s="554">
        <f t="shared" ref="G63:G67" si="4">J63*H63</f>
        <v>28000000</v>
      </c>
      <c r="H63" s="571">
        <v>1</v>
      </c>
      <c r="I63" s="571" t="s">
        <v>394</v>
      </c>
      <c r="J63" s="708">
        <v>28000000</v>
      </c>
      <c r="K63" s="582" t="s">
        <v>27</v>
      </c>
      <c r="L63" s="574"/>
      <c r="M63" s="574"/>
      <c r="N63" s="574"/>
      <c r="O63" s="574"/>
      <c r="P63" s="351"/>
    </row>
    <row r="64" spans="1:16" hidden="1">
      <c r="A64" s="509"/>
      <c r="B64" s="542"/>
      <c r="C64" s="540" t="s">
        <v>428</v>
      </c>
      <c r="D64" s="587">
        <v>532111</v>
      </c>
      <c r="E64" s="576"/>
      <c r="F64" s="554"/>
      <c r="G64" s="554">
        <f t="shared" si="4"/>
        <v>3360000</v>
      </c>
      <c r="H64" s="571">
        <v>2</v>
      </c>
      <c r="I64" s="571" t="s">
        <v>394</v>
      </c>
      <c r="J64" s="708">
        <v>1680000</v>
      </c>
      <c r="K64" s="582" t="s">
        <v>27</v>
      </c>
      <c r="L64" s="574"/>
      <c r="M64" s="574"/>
      <c r="N64" s="574"/>
      <c r="O64" s="574"/>
      <c r="P64" s="351"/>
    </row>
    <row r="65" spans="1:16" ht="25.5" hidden="1">
      <c r="A65" s="509"/>
      <c r="B65" s="542"/>
      <c r="C65" s="540" t="s">
        <v>429</v>
      </c>
      <c r="D65" s="587">
        <v>532111</v>
      </c>
      <c r="E65" s="576"/>
      <c r="F65" s="554"/>
      <c r="G65" s="554">
        <f t="shared" si="4"/>
        <v>20000000</v>
      </c>
      <c r="H65" s="571">
        <v>1</v>
      </c>
      <c r="I65" s="571" t="s">
        <v>394</v>
      </c>
      <c r="J65" s="708">
        <v>20000000</v>
      </c>
      <c r="K65" s="582" t="s">
        <v>27</v>
      </c>
      <c r="L65" s="574"/>
      <c r="M65" s="574"/>
      <c r="N65" s="574"/>
      <c r="O65" s="574"/>
      <c r="P65" s="351"/>
    </row>
    <row r="66" spans="1:16" hidden="1">
      <c r="A66" s="509"/>
      <c r="B66" s="542"/>
      <c r="C66" s="540" t="s">
        <v>395</v>
      </c>
      <c r="D66" s="587">
        <v>532111</v>
      </c>
      <c r="E66" s="576"/>
      <c r="F66" s="554"/>
      <c r="G66" s="554">
        <f t="shared" si="4"/>
        <v>5750000</v>
      </c>
      <c r="H66" s="571">
        <v>1</v>
      </c>
      <c r="I66" s="571" t="s">
        <v>394</v>
      </c>
      <c r="J66" s="708">
        <v>5750000</v>
      </c>
      <c r="K66" s="582" t="s">
        <v>27</v>
      </c>
      <c r="L66" s="574"/>
      <c r="M66" s="574"/>
      <c r="N66" s="574"/>
      <c r="O66" s="574"/>
      <c r="P66" s="351"/>
    </row>
    <row r="67" spans="1:16" hidden="1">
      <c r="A67" s="509"/>
      <c r="B67" s="542"/>
      <c r="C67" s="540" t="s">
        <v>420</v>
      </c>
      <c r="D67" s="587">
        <v>532111</v>
      </c>
      <c r="E67" s="576"/>
      <c r="F67" s="554"/>
      <c r="G67" s="554">
        <f t="shared" si="4"/>
        <v>20000000</v>
      </c>
      <c r="H67" s="571">
        <v>1</v>
      </c>
      <c r="I67" s="571" t="s">
        <v>394</v>
      </c>
      <c r="J67" s="708">
        <v>20000000</v>
      </c>
      <c r="K67" s="582" t="s">
        <v>27</v>
      </c>
      <c r="L67" s="574"/>
      <c r="M67" s="574"/>
      <c r="N67" s="574"/>
      <c r="O67" s="574"/>
      <c r="P67" s="351"/>
    </row>
    <row r="68" spans="1:16" ht="38.25" hidden="1">
      <c r="A68" s="688"/>
      <c r="B68" s="862" t="s">
        <v>431</v>
      </c>
      <c r="C68" s="695"/>
      <c r="D68" s="700"/>
      <c r="E68" s="576"/>
      <c r="F68" s="701"/>
      <c r="G68" s="701"/>
      <c r="H68" s="695"/>
      <c r="I68" s="695"/>
      <c r="J68" s="702"/>
      <c r="K68" s="698"/>
      <c r="L68" s="706"/>
      <c r="M68" s="706"/>
      <c r="N68" s="706"/>
      <c r="O68" s="706"/>
      <c r="P68" s="696"/>
    </row>
    <row r="69" spans="1:16" ht="25.5" hidden="1">
      <c r="A69" s="509"/>
      <c r="B69" s="541" t="s">
        <v>75</v>
      </c>
      <c r="C69" s="540" t="s">
        <v>396</v>
      </c>
      <c r="D69" s="587">
        <v>532111</v>
      </c>
      <c r="E69" s="576"/>
      <c r="F69" s="554"/>
      <c r="G69" s="554">
        <f>H69*J69</f>
        <v>19000000</v>
      </c>
      <c r="H69" s="571">
        <v>2</v>
      </c>
      <c r="I69" s="571" t="s">
        <v>394</v>
      </c>
      <c r="J69" s="710">
        <v>9500000</v>
      </c>
      <c r="K69" s="582" t="s">
        <v>27</v>
      </c>
      <c r="L69" s="574"/>
      <c r="M69" s="574"/>
      <c r="N69" s="574"/>
      <c r="O69" s="574"/>
      <c r="P69" s="351"/>
    </row>
    <row r="70" spans="1:16" ht="38.25" hidden="1">
      <c r="A70" s="688"/>
      <c r="B70" s="862" t="s">
        <v>433</v>
      </c>
      <c r="C70" s="695"/>
      <c r="D70" s="700"/>
      <c r="E70" s="576"/>
      <c r="F70" s="701"/>
      <c r="G70" s="701"/>
      <c r="H70" s="695"/>
      <c r="I70" s="695"/>
      <c r="J70" s="702"/>
      <c r="K70" s="698"/>
      <c r="L70" s="695"/>
      <c r="M70" s="695"/>
      <c r="N70" s="695"/>
      <c r="O70" s="695"/>
      <c r="P70" s="696"/>
    </row>
    <row r="71" spans="1:16" ht="25.5" hidden="1">
      <c r="A71" s="509"/>
      <c r="B71" s="541" t="s">
        <v>75</v>
      </c>
      <c r="C71" s="540" t="s">
        <v>393</v>
      </c>
      <c r="D71" s="587">
        <v>532111</v>
      </c>
      <c r="E71" s="576"/>
      <c r="F71" s="554"/>
      <c r="G71" s="554">
        <f>H71*J71</f>
        <v>128000000</v>
      </c>
      <c r="H71" s="571">
        <v>16</v>
      </c>
      <c r="I71" s="571" t="s">
        <v>394</v>
      </c>
      <c r="J71" s="710">
        <v>8000000</v>
      </c>
      <c r="K71" s="582" t="s">
        <v>27</v>
      </c>
      <c r="L71" s="574">
        <v>41316</v>
      </c>
      <c r="M71" s="574">
        <v>41375</v>
      </c>
      <c r="N71" s="574">
        <v>41384</v>
      </c>
      <c r="O71" s="574">
        <v>41578</v>
      </c>
      <c r="P71" s="351"/>
    </row>
    <row r="72" spans="1:16" hidden="1">
      <c r="A72" s="509"/>
      <c r="B72" s="542"/>
      <c r="C72" s="546"/>
      <c r="D72" s="587"/>
      <c r="E72" s="576"/>
      <c r="F72" s="554"/>
      <c r="G72" s="554"/>
      <c r="H72" s="571"/>
      <c r="I72" s="571"/>
      <c r="J72" s="572"/>
      <c r="K72" s="582"/>
      <c r="L72" s="571"/>
      <c r="M72" s="571"/>
      <c r="N72" s="571"/>
      <c r="O72" s="571"/>
      <c r="P72" s="351"/>
    </row>
    <row r="73" spans="1:16" ht="51" hidden="1">
      <c r="A73" s="688"/>
      <c r="B73" s="862" t="s">
        <v>435</v>
      </c>
      <c r="C73" s="695"/>
      <c r="D73" s="700"/>
      <c r="E73" s="576"/>
      <c r="F73" s="701"/>
      <c r="G73" s="701"/>
      <c r="H73" s="695"/>
      <c r="I73" s="695"/>
      <c r="J73" s="702"/>
      <c r="K73" s="698"/>
      <c r="L73" s="706"/>
      <c r="M73" s="706"/>
      <c r="N73" s="706"/>
      <c r="O73" s="706"/>
      <c r="P73" s="696"/>
    </row>
    <row r="74" spans="1:16" ht="25.5" hidden="1">
      <c r="A74" s="509"/>
      <c r="B74" s="541" t="s">
        <v>75</v>
      </c>
      <c r="C74" s="540" t="s">
        <v>436</v>
      </c>
      <c r="D74" s="587">
        <v>532111</v>
      </c>
      <c r="E74" s="576"/>
      <c r="F74" s="554"/>
      <c r="G74" s="554">
        <f>H74*J74</f>
        <v>110000000</v>
      </c>
      <c r="H74" s="571">
        <v>1</v>
      </c>
      <c r="I74" s="571" t="s">
        <v>394</v>
      </c>
      <c r="J74" s="708">
        <v>110000000</v>
      </c>
      <c r="K74" s="582" t="s">
        <v>27</v>
      </c>
      <c r="L74" s="574">
        <v>41316</v>
      </c>
      <c r="M74" s="574">
        <v>41375</v>
      </c>
      <c r="N74" s="574">
        <v>41384</v>
      </c>
      <c r="O74" s="574">
        <v>41578</v>
      </c>
      <c r="P74" s="351"/>
    </row>
    <row r="75" spans="1:16" ht="25.5" hidden="1">
      <c r="A75" s="509"/>
      <c r="B75" s="542"/>
      <c r="C75" s="540" t="s">
        <v>437</v>
      </c>
      <c r="D75" s="587">
        <v>532111</v>
      </c>
      <c r="E75" s="576"/>
      <c r="F75" s="554"/>
      <c r="G75" s="554">
        <f t="shared" ref="G75:G77" si="5">H75*J75</f>
        <v>100000000</v>
      </c>
      <c r="H75" s="571">
        <v>1</v>
      </c>
      <c r="I75" s="571" t="s">
        <v>394</v>
      </c>
      <c r="J75" s="708">
        <v>100000000</v>
      </c>
      <c r="K75" s="582" t="s">
        <v>27</v>
      </c>
      <c r="L75" s="574"/>
      <c r="M75" s="574"/>
      <c r="N75" s="574"/>
      <c r="O75" s="574"/>
      <c r="P75" s="351"/>
    </row>
    <row r="76" spans="1:16" hidden="1">
      <c r="A76" s="509"/>
      <c r="B76" s="542"/>
      <c r="C76" s="540" t="s">
        <v>439</v>
      </c>
      <c r="D76" s="587">
        <v>532111</v>
      </c>
      <c r="E76" s="576"/>
      <c r="F76" s="554"/>
      <c r="G76" s="554">
        <f t="shared" si="5"/>
        <v>10000000</v>
      </c>
      <c r="H76" s="571">
        <v>5</v>
      </c>
      <c r="I76" s="571" t="s">
        <v>394</v>
      </c>
      <c r="J76" s="708">
        <v>2000000</v>
      </c>
      <c r="K76" s="582" t="s">
        <v>27</v>
      </c>
      <c r="L76" s="574"/>
      <c r="M76" s="574"/>
      <c r="N76" s="574"/>
      <c r="O76" s="574"/>
      <c r="P76" s="351"/>
    </row>
    <row r="77" spans="1:16" ht="38.25" hidden="1">
      <c r="A77" s="509"/>
      <c r="B77" s="542"/>
      <c r="C77" s="540" t="s">
        <v>440</v>
      </c>
      <c r="D77" s="587">
        <v>532111</v>
      </c>
      <c r="E77" s="576"/>
      <c r="F77" s="554"/>
      <c r="G77" s="554">
        <f t="shared" si="5"/>
        <v>80000000</v>
      </c>
      <c r="H77" s="571">
        <v>1</v>
      </c>
      <c r="I77" s="571" t="s">
        <v>29</v>
      </c>
      <c r="J77" s="708">
        <v>80000000</v>
      </c>
      <c r="K77" s="582" t="s">
        <v>27</v>
      </c>
      <c r="L77" s="574"/>
      <c r="M77" s="574"/>
      <c r="N77" s="574"/>
      <c r="O77" s="574"/>
      <c r="P77" s="351"/>
    </row>
    <row r="78" spans="1:16" hidden="1">
      <c r="A78" s="688"/>
      <c r="B78" s="862" t="s">
        <v>443</v>
      </c>
      <c r="C78" s="695"/>
      <c r="D78" s="700"/>
      <c r="E78" s="576"/>
      <c r="F78" s="701"/>
      <c r="G78" s="701"/>
      <c r="H78" s="695"/>
      <c r="I78" s="695"/>
      <c r="J78" s="702"/>
      <c r="K78" s="698"/>
      <c r="L78" s="706"/>
      <c r="M78" s="706"/>
      <c r="N78" s="706"/>
      <c r="O78" s="706"/>
      <c r="P78" s="696"/>
    </row>
    <row r="79" spans="1:16" ht="25.5" hidden="1">
      <c r="A79" s="509"/>
      <c r="B79" s="541" t="s">
        <v>75</v>
      </c>
      <c r="C79" s="540" t="s">
        <v>444</v>
      </c>
      <c r="D79" s="587">
        <v>532111</v>
      </c>
      <c r="E79" s="576"/>
      <c r="F79" s="554"/>
      <c r="G79" s="554">
        <f>H79*J79</f>
        <v>5500000</v>
      </c>
      <c r="H79" s="571">
        <v>1</v>
      </c>
      <c r="I79" s="571" t="s">
        <v>445</v>
      </c>
      <c r="J79" s="708">
        <v>5500000</v>
      </c>
      <c r="K79" s="582" t="s">
        <v>27</v>
      </c>
      <c r="L79" s="574"/>
      <c r="M79" s="574"/>
      <c r="N79" s="574"/>
      <c r="O79" s="574"/>
      <c r="P79" s="351"/>
    </row>
    <row r="80" spans="1:16" hidden="1">
      <c r="A80" s="509"/>
      <c r="B80" s="542"/>
      <c r="C80" s="540" t="s">
        <v>396</v>
      </c>
      <c r="D80" s="587">
        <v>532111</v>
      </c>
      <c r="E80" s="576"/>
      <c r="F80" s="554"/>
      <c r="G80" s="554">
        <f t="shared" ref="G80:G81" si="6">H80*J80</f>
        <v>7000000</v>
      </c>
      <c r="H80" s="571">
        <v>1</v>
      </c>
      <c r="I80" s="571" t="s">
        <v>394</v>
      </c>
      <c r="J80" s="708">
        <v>7000000</v>
      </c>
      <c r="K80" s="582" t="s">
        <v>27</v>
      </c>
      <c r="L80" s="574"/>
      <c r="M80" s="574"/>
      <c r="N80" s="574"/>
      <c r="O80" s="574"/>
      <c r="P80" s="351"/>
    </row>
    <row r="81" spans="1:16" hidden="1">
      <c r="A81" s="509"/>
      <c r="B81" s="542"/>
      <c r="C81" s="540" t="s">
        <v>395</v>
      </c>
      <c r="D81" s="587">
        <v>532111</v>
      </c>
      <c r="E81" s="576"/>
      <c r="F81" s="554"/>
      <c r="G81" s="554">
        <f t="shared" si="6"/>
        <v>2000000</v>
      </c>
      <c r="H81" s="571">
        <v>2</v>
      </c>
      <c r="I81" s="571" t="s">
        <v>394</v>
      </c>
      <c r="J81" s="708">
        <v>1000000</v>
      </c>
      <c r="K81" s="582" t="s">
        <v>27</v>
      </c>
      <c r="L81" s="574"/>
      <c r="M81" s="574"/>
      <c r="N81" s="574"/>
      <c r="O81" s="574"/>
      <c r="P81" s="351"/>
    </row>
    <row r="82" spans="1:16" ht="25.5" hidden="1">
      <c r="A82" s="688"/>
      <c r="B82" s="862" t="s">
        <v>447</v>
      </c>
      <c r="C82" s="695"/>
      <c r="D82" s="700"/>
      <c r="E82" s="576"/>
      <c r="F82" s="701"/>
      <c r="G82" s="701"/>
      <c r="H82" s="695"/>
      <c r="I82" s="695"/>
      <c r="J82" s="702"/>
      <c r="K82" s="698"/>
      <c r="L82" s="695"/>
      <c r="M82" s="695"/>
      <c r="N82" s="695"/>
      <c r="O82" s="695"/>
      <c r="P82" s="696"/>
    </row>
    <row r="83" spans="1:16" ht="25.5" hidden="1">
      <c r="A83" s="509"/>
      <c r="B83" s="541" t="s">
        <v>75</v>
      </c>
      <c r="C83" s="540" t="s">
        <v>410</v>
      </c>
      <c r="D83" s="587">
        <v>532111</v>
      </c>
      <c r="E83" s="576"/>
      <c r="F83" s="554"/>
      <c r="G83" s="554">
        <f>H83*J83</f>
        <v>706000</v>
      </c>
      <c r="H83" s="571">
        <v>1</v>
      </c>
      <c r="I83" s="571" t="s">
        <v>394</v>
      </c>
      <c r="J83" s="708">
        <v>706000</v>
      </c>
      <c r="K83" s="582" t="s">
        <v>27</v>
      </c>
      <c r="L83" s="574">
        <v>41316</v>
      </c>
      <c r="M83" s="574">
        <v>41375</v>
      </c>
      <c r="N83" s="574">
        <v>41384</v>
      </c>
      <c r="O83" s="574">
        <v>41578</v>
      </c>
      <c r="P83" s="351"/>
    </row>
    <row r="84" spans="1:16" ht="25.5" hidden="1">
      <c r="A84" s="509"/>
      <c r="B84" s="542"/>
      <c r="C84" s="540" t="s">
        <v>448</v>
      </c>
      <c r="D84" s="587">
        <v>532111</v>
      </c>
      <c r="E84" s="576"/>
      <c r="F84" s="554"/>
      <c r="G84" s="554">
        <f t="shared" ref="G84:G87" si="7">H84*J84</f>
        <v>1462000</v>
      </c>
      <c r="H84" s="571">
        <v>1</v>
      </c>
      <c r="I84" s="571" t="s">
        <v>394</v>
      </c>
      <c r="J84" s="708">
        <v>1462000</v>
      </c>
      <c r="K84" s="582" t="s">
        <v>27</v>
      </c>
      <c r="L84" s="574"/>
      <c r="M84" s="574"/>
      <c r="N84" s="574"/>
      <c r="O84" s="574"/>
      <c r="P84" s="351"/>
    </row>
    <row r="85" spans="1:16" hidden="1">
      <c r="A85" s="509"/>
      <c r="B85" s="542"/>
      <c r="C85" s="540" t="s">
        <v>393</v>
      </c>
      <c r="D85" s="587">
        <v>532111</v>
      </c>
      <c r="E85" s="576"/>
      <c r="F85" s="554"/>
      <c r="G85" s="554">
        <f t="shared" si="7"/>
        <v>9358000</v>
      </c>
      <c r="H85" s="571">
        <v>2</v>
      </c>
      <c r="I85" s="571" t="s">
        <v>394</v>
      </c>
      <c r="J85" s="708">
        <v>4679000</v>
      </c>
      <c r="K85" s="582" t="s">
        <v>27</v>
      </c>
      <c r="L85" s="574"/>
      <c r="M85" s="574"/>
      <c r="N85" s="574"/>
      <c r="O85" s="574"/>
      <c r="P85" s="351"/>
    </row>
    <row r="86" spans="1:16" hidden="1">
      <c r="A86" s="509"/>
      <c r="B86" s="542"/>
      <c r="C86" s="540" t="s">
        <v>449</v>
      </c>
      <c r="D86" s="587">
        <v>532111</v>
      </c>
      <c r="E86" s="576"/>
      <c r="F86" s="554"/>
      <c r="G86" s="554">
        <f t="shared" si="7"/>
        <v>4236000</v>
      </c>
      <c r="H86" s="571">
        <v>1</v>
      </c>
      <c r="I86" s="571" t="s">
        <v>394</v>
      </c>
      <c r="J86" s="708">
        <v>4236000</v>
      </c>
      <c r="K86" s="582" t="s">
        <v>27</v>
      </c>
      <c r="L86" s="574"/>
      <c r="M86" s="574"/>
      <c r="N86" s="574"/>
      <c r="O86" s="574"/>
      <c r="P86" s="351"/>
    </row>
    <row r="87" spans="1:16" hidden="1">
      <c r="A87" s="509"/>
      <c r="B87" s="542"/>
      <c r="C87" s="540" t="s">
        <v>409</v>
      </c>
      <c r="D87" s="587">
        <v>532111</v>
      </c>
      <c r="E87" s="576"/>
      <c r="F87" s="554"/>
      <c r="G87" s="554">
        <f t="shared" si="7"/>
        <v>4260000</v>
      </c>
      <c r="H87" s="571">
        <v>2</v>
      </c>
      <c r="I87" s="571" t="s">
        <v>394</v>
      </c>
      <c r="J87" s="708">
        <v>2130000</v>
      </c>
      <c r="K87" s="582" t="s">
        <v>27</v>
      </c>
      <c r="L87" s="574"/>
      <c r="M87" s="574"/>
      <c r="N87" s="574"/>
      <c r="O87" s="574"/>
      <c r="P87" s="351"/>
    </row>
    <row r="88" spans="1:16" ht="25.5" hidden="1">
      <c r="A88" s="688"/>
      <c r="B88" s="862" t="s">
        <v>451</v>
      </c>
      <c r="C88" s="695"/>
      <c r="D88" s="700"/>
      <c r="E88" s="576"/>
      <c r="F88" s="701"/>
      <c r="G88" s="701"/>
      <c r="H88" s="695"/>
      <c r="I88" s="695"/>
      <c r="J88" s="702"/>
      <c r="K88" s="698"/>
      <c r="L88" s="706"/>
      <c r="M88" s="706"/>
      <c r="N88" s="706"/>
      <c r="O88" s="706"/>
      <c r="P88" s="696"/>
    </row>
    <row r="89" spans="1:16" ht="25.5" hidden="1">
      <c r="A89" s="509"/>
      <c r="B89" s="541" t="s">
        <v>75</v>
      </c>
      <c r="C89" s="540" t="s">
        <v>452</v>
      </c>
      <c r="D89" s="587">
        <v>532111</v>
      </c>
      <c r="E89" s="576"/>
      <c r="F89" s="554"/>
      <c r="G89" s="554">
        <f>H89*J89</f>
        <v>10500000</v>
      </c>
      <c r="H89" s="571">
        <v>1</v>
      </c>
      <c r="I89" s="571" t="s">
        <v>394</v>
      </c>
      <c r="J89" s="708">
        <v>10500000</v>
      </c>
      <c r="K89" s="582" t="s">
        <v>27</v>
      </c>
      <c r="L89" s="574"/>
      <c r="M89" s="574"/>
      <c r="N89" s="574"/>
      <c r="O89" s="574"/>
      <c r="P89" s="351"/>
    </row>
    <row r="90" spans="1:16" hidden="1">
      <c r="A90" s="509"/>
      <c r="B90" s="542"/>
      <c r="C90" s="540" t="s">
        <v>409</v>
      </c>
      <c r="D90" s="587">
        <v>532111</v>
      </c>
      <c r="E90" s="576"/>
      <c r="F90" s="554"/>
      <c r="G90" s="554">
        <f t="shared" ref="G90:G93" si="8">H90*J90</f>
        <v>3500000</v>
      </c>
      <c r="H90" s="571">
        <v>2</v>
      </c>
      <c r="I90" s="571" t="s">
        <v>394</v>
      </c>
      <c r="J90" s="708">
        <v>1750000</v>
      </c>
      <c r="K90" s="582" t="s">
        <v>27</v>
      </c>
      <c r="L90" s="574"/>
      <c r="M90" s="574"/>
      <c r="N90" s="574"/>
      <c r="O90" s="574"/>
      <c r="P90" s="351"/>
    </row>
    <row r="91" spans="1:16" hidden="1">
      <c r="A91" s="509"/>
      <c r="B91" s="542"/>
      <c r="C91" s="540" t="s">
        <v>453</v>
      </c>
      <c r="D91" s="587">
        <v>532111</v>
      </c>
      <c r="E91" s="576"/>
      <c r="F91" s="554"/>
      <c r="G91" s="554">
        <f t="shared" si="8"/>
        <v>3500000</v>
      </c>
      <c r="H91" s="571">
        <v>2</v>
      </c>
      <c r="I91" s="571" t="s">
        <v>394</v>
      </c>
      <c r="J91" s="708">
        <v>1750000</v>
      </c>
      <c r="K91" s="582" t="s">
        <v>27</v>
      </c>
      <c r="L91" s="574"/>
      <c r="M91" s="574"/>
      <c r="N91" s="574"/>
      <c r="O91" s="574"/>
      <c r="P91" s="351"/>
    </row>
    <row r="92" spans="1:16" hidden="1">
      <c r="A92" s="509"/>
      <c r="B92" s="542"/>
      <c r="C92" s="540" t="s">
        <v>454</v>
      </c>
      <c r="D92" s="587">
        <v>532111</v>
      </c>
      <c r="E92" s="576"/>
      <c r="F92" s="554"/>
      <c r="G92" s="554">
        <f t="shared" si="8"/>
        <v>2961000</v>
      </c>
      <c r="H92" s="571">
        <v>1</v>
      </c>
      <c r="I92" s="571" t="s">
        <v>394</v>
      </c>
      <c r="J92" s="708">
        <v>2961000</v>
      </c>
      <c r="K92" s="582" t="s">
        <v>27</v>
      </c>
      <c r="L92" s="574"/>
      <c r="M92" s="574"/>
      <c r="N92" s="574"/>
      <c r="O92" s="574"/>
      <c r="P92" s="351"/>
    </row>
    <row r="93" spans="1:16" hidden="1">
      <c r="A93" s="509"/>
      <c r="B93" s="542"/>
      <c r="C93" s="540" t="s">
        <v>455</v>
      </c>
      <c r="D93" s="587">
        <v>532111</v>
      </c>
      <c r="E93" s="576"/>
      <c r="F93" s="554"/>
      <c r="G93" s="554">
        <f t="shared" si="8"/>
        <v>6678000</v>
      </c>
      <c r="H93" s="571">
        <v>1</v>
      </c>
      <c r="I93" s="571" t="s">
        <v>394</v>
      </c>
      <c r="J93" s="708">
        <v>6678000</v>
      </c>
      <c r="K93" s="582" t="s">
        <v>27</v>
      </c>
      <c r="L93" s="574"/>
      <c r="M93" s="574"/>
      <c r="N93" s="574"/>
      <c r="O93" s="574"/>
      <c r="P93" s="351"/>
    </row>
    <row r="94" spans="1:16" ht="25.5" hidden="1">
      <c r="A94" s="688"/>
      <c r="B94" s="862" t="s">
        <v>457</v>
      </c>
      <c r="C94" s="695"/>
      <c r="D94" s="700"/>
      <c r="E94" s="576"/>
      <c r="F94" s="701"/>
      <c r="G94" s="701"/>
      <c r="H94" s="695"/>
      <c r="I94" s="695"/>
      <c r="J94" s="702"/>
      <c r="K94" s="698"/>
      <c r="L94" s="706"/>
      <c r="M94" s="706"/>
      <c r="N94" s="706"/>
      <c r="O94" s="706"/>
      <c r="P94" s="696"/>
    </row>
    <row r="95" spans="1:16" ht="25.5" hidden="1">
      <c r="A95" s="509"/>
      <c r="B95" s="541" t="s">
        <v>75</v>
      </c>
      <c r="C95" s="540" t="s">
        <v>458</v>
      </c>
      <c r="D95" s="587">
        <v>532111</v>
      </c>
      <c r="E95" s="576"/>
      <c r="F95" s="554"/>
      <c r="G95" s="554">
        <f>H95*J95</f>
        <v>100000000</v>
      </c>
      <c r="H95" s="571">
        <v>1</v>
      </c>
      <c r="I95" s="571" t="s">
        <v>394</v>
      </c>
      <c r="J95" s="708">
        <v>100000000</v>
      </c>
      <c r="K95" s="582" t="s">
        <v>27</v>
      </c>
      <c r="L95" s="574"/>
      <c r="M95" s="574"/>
      <c r="N95" s="574"/>
      <c r="O95" s="574"/>
      <c r="P95" s="351"/>
    </row>
    <row r="96" spans="1:16" hidden="1">
      <c r="A96" s="509"/>
      <c r="B96" s="542"/>
      <c r="C96" s="540" t="s">
        <v>393</v>
      </c>
      <c r="D96" s="587">
        <v>532111</v>
      </c>
      <c r="E96" s="576"/>
      <c r="F96" s="554"/>
      <c r="G96" s="554">
        <f t="shared" ref="G96:G99" si="9">H96*J96</f>
        <v>63000000</v>
      </c>
      <c r="H96" s="571">
        <v>9</v>
      </c>
      <c r="I96" s="571" t="s">
        <v>394</v>
      </c>
      <c r="J96" s="708">
        <v>7000000</v>
      </c>
      <c r="K96" s="582" t="s">
        <v>27</v>
      </c>
      <c r="L96" s="574"/>
      <c r="M96" s="574"/>
      <c r="N96" s="574"/>
      <c r="O96" s="574"/>
      <c r="P96" s="351"/>
    </row>
    <row r="97" spans="1:16" hidden="1">
      <c r="A97" s="509"/>
      <c r="B97" s="542"/>
      <c r="C97" s="540" t="s">
        <v>459</v>
      </c>
      <c r="D97" s="587">
        <v>532111</v>
      </c>
      <c r="E97" s="576"/>
      <c r="F97" s="554"/>
      <c r="G97" s="554">
        <f t="shared" si="9"/>
        <v>7000000</v>
      </c>
      <c r="H97" s="571">
        <v>2</v>
      </c>
      <c r="I97" s="571" t="s">
        <v>394</v>
      </c>
      <c r="J97" s="708">
        <v>3500000</v>
      </c>
      <c r="K97" s="582" t="s">
        <v>27</v>
      </c>
      <c r="L97" s="574"/>
      <c r="M97" s="574"/>
      <c r="N97" s="574"/>
      <c r="O97" s="574"/>
      <c r="P97" s="351"/>
    </row>
    <row r="98" spans="1:16" hidden="1">
      <c r="A98" s="509"/>
      <c r="B98" s="542"/>
      <c r="C98" s="540" t="s">
        <v>396</v>
      </c>
      <c r="D98" s="587">
        <v>532111</v>
      </c>
      <c r="E98" s="576"/>
      <c r="F98" s="554"/>
      <c r="G98" s="554">
        <f t="shared" si="9"/>
        <v>17000000</v>
      </c>
      <c r="H98" s="571">
        <v>2</v>
      </c>
      <c r="I98" s="571" t="s">
        <v>394</v>
      </c>
      <c r="J98" s="708">
        <v>8500000</v>
      </c>
      <c r="K98" s="582" t="s">
        <v>27</v>
      </c>
      <c r="L98" s="574"/>
      <c r="M98" s="574"/>
      <c r="N98" s="574"/>
      <c r="O98" s="574"/>
      <c r="P98" s="351"/>
    </row>
    <row r="99" spans="1:16" ht="25.5" hidden="1">
      <c r="A99" s="509"/>
      <c r="B99" s="542"/>
      <c r="C99" s="540" t="s">
        <v>460</v>
      </c>
      <c r="D99" s="587">
        <v>532111</v>
      </c>
      <c r="E99" s="576"/>
      <c r="F99" s="554"/>
      <c r="G99" s="554">
        <f t="shared" si="9"/>
        <v>2000000</v>
      </c>
      <c r="H99" s="571">
        <v>2</v>
      </c>
      <c r="I99" s="571" t="s">
        <v>394</v>
      </c>
      <c r="J99" s="708">
        <v>1000000</v>
      </c>
      <c r="K99" s="582" t="s">
        <v>27</v>
      </c>
      <c r="L99" s="574"/>
      <c r="M99" s="574"/>
      <c r="N99" s="574"/>
      <c r="O99" s="574"/>
      <c r="P99" s="351"/>
    </row>
    <row r="100" spans="1:16" ht="25.5" hidden="1">
      <c r="A100" s="688"/>
      <c r="B100" s="862" t="s">
        <v>462</v>
      </c>
      <c r="C100" s="695"/>
      <c r="D100" s="700"/>
      <c r="E100" s="576"/>
      <c r="F100" s="701"/>
      <c r="G100" s="701"/>
      <c r="H100" s="695"/>
      <c r="I100" s="695"/>
      <c r="J100" s="702"/>
      <c r="K100" s="698"/>
      <c r="L100" s="706"/>
      <c r="M100" s="706"/>
      <c r="N100" s="706"/>
      <c r="O100" s="706"/>
      <c r="P100" s="696"/>
    </row>
    <row r="101" spans="1:16" ht="25.5" hidden="1">
      <c r="A101" s="509"/>
      <c r="B101" s="541" t="s">
        <v>75</v>
      </c>
      <c r="C101" s="540" t="s">
        <v>393</v>
      </c>
      <c r="D101" s="587">
        <v>532111</v>
      </c>
      <c r="E101" s="576"/>
      <c r="F101" s="554"/>
      <c r="G101" s="554">
        <f>H101*J101</f>
        <v>22500000</v>
      </c>
      <c r="H101" s="571">
        <v>3</v>
      </c>
      <c r="I101" s="571" t="s">
        <v>394</v>
      </c>
      <c r="J101" s="708">
        <v>7500000</v>
      </c>
      <c r="K101" s="582" t="s">
        <v>27</v>
      </c>
      <c r="L101" s="574">
        <v>41316</v>
      </c>
      <c r="M101" s="574">
        <v>41375</v>
      </c>
      <c r="N101" s="574">
        <v>41384</v>
      </c>
      <c r="O101" s="574">
        <v>41578</v>
      </c>
      <c r="P101" s="351"/>
    </row>
    <row r="102" spans="1:16" hidden="1">
      <c r="A102" s="509"/>
      <c r="B102" s="542"/>
      <c r="C102" s="540" t="s">
        <v>395</v>
      </c>
      <c r="D102" s="587">
        <v>532111</v>
      </c>
      <c r="E102" s="576"/>
      <c r="F102" s="554"/>
      <c r="G102" s="554">
        <f>H102*J102</f>
        <v>4500000</v>
      </c>
      <c r="H102" s="571">
        <v>3</v>
      </c>
      <c r="I102" s="571" t="s">
        <v>394</v>
      </c>
      <c r="J102" s="708">
        <v>1500000</v>
      </c>
      <c r="K102" s="582" t="s">
        <v>27</v>
      </c>
      <c r="L102" s="574"/>
      <c r="M102" s="574"/>
      <c r="N102" s="574"/>
      <c r="O102" s="574"/>
      <c r="P102" s="351"/>
    </row>
    <row r="103" spans="1:16" ht="51" hidden="1">
      <c r="A103" s="688"/>
      <c r="B103" s="862" t="s">
        <v>464</v>
      </c>
      <c r="C103" s="695"/>
      <c r="D103" s="700"/>
      <c r="E103" s="576"/>
      <c r="F103" s="701"/>
      <c r="G103" s="701"/>
      <c r="H103" s="695"/>
      <c r="I103" s="695"/>
      <c r="J103" s="702"/>
      <c r="K103" s="698"/>
      <c r="L103" s="706"/>
      <c r="M103" s="706"/>
      <c r="N103" s="706"/>
      <c r="O103" s="706"/>
      <c r="P103" s="696"/>
    </row>
    <row r="104" spans="1:16" ht="25.5" hidden="1">
      <c r="A104" s="509"/>
      <c r="B104" s="541" t="s">
        <v>75</v>
      </c>
      <c r="C104" s="540" t="s">
        <v>393</v>
      </c>
      <c r="D104" s="587">
        <v>532111</v>
      </c>
      <c r="E104" s="576"/>
      <c r="F104" s="554"/>
      <c r="G104" s="554">
        <f>H104*J104</f>
        <v>15000000</v>
      </c>
      <c r="H104" s="571">
        <v>2</v>
      </c>
      <c r="I104" s="571" t="s">
        <v>394</v>
      </c>
      <c r="J104" s="708">
        <v>7500000</v>
      </c>
      <c r="K104" s="582" t="s">
        <v>27</v>
      </c>
      <c r="L104" s="574"/>
      <c r="M104" s="574"/>
      <c r="N104" s="574"/>
      <c r="O104" s="574"/>
      <c r="P104" s="351"/>
    </row>
    <row r="105" spans="1:16" hidden="1">
      <c r="A105" s="509"/>
      <c r="B105" s="542"/>
      <c r="C105" s="540" t="s">
        <v>395</v>
      </c>
      <c r="D105" s="587"/>
      <c r="E105" s="576"/>
      <c r="F105" s="554"/>
      <c r="G105" s="554">
        <f t="shared" ref="G105:G108" si="10">H105*J105</f>
        <v>3000000</v>
      </c>
      <c r="H105" s="571">
        <v>2</v>
      </c>
      <c r="I105" s="571" t="s">
        <v>394</v>
      </c>
      <c r="J105" s="708">
        <v>1500000</v>
      </c>
      <c r="K105" s="582" t="s">
        <v>27</v>
      </c>
      <c r="L105" s="574"/>
      <c r="M105" s="574"/>
      <c r="N105" s="574"/>
      <c r="O105" s="574"/>
      <c r="P105" s="351"/>
    </row>
    <row r="106" spans="1:16" ht="25.5" hidden="1">
      <c r="A106" s="509"/>
      <c r="B106" s="542"/>
      <c r="C106" s="540" t="s">
        <v>465</v>
      </c>
      <c r="D106" s="587"/>
      <c r="E106" s="576"/>
      <c r="F106" s="554"/>
      <c r="G106" s="554">
        <f t="shared" si="10"/>
        <v>20000000</v>
      </c>
      <c r="H106" s="571">
        <v>1</v>
      </c>
      <c r="I106" s="571" t="s">
        <v>29</v>
      </c>
      <c r="J106" s="708">
        <v>20000000</v>
      </c>
      <c r="K106" s="582" t="s">
        <v>27</v>
      </c>
      <c r="L106" s="574"/>
      <c r="M106" s="574"/>
      <c r="N106" s="574"/>
      <c r="O106" s="574"/>
      <c r="P106" s="351"/>
    </row>
    <row r="107" spans="1:16" hidden="1">
      <c r="A107" s="688"/>
      <c r="B107" s="862" t="s">
        <v>467</v>
      </c>
      <c r="C107" s="695"/>
      <c r="D107" s="700"/>
      <c r="E107" s="576"/>
      <c r="F107" s="701"/>
      <c r="G107" s="701"/>
      <c r="H107" s="695"/>
      <c r="I107" s="695"/>
      <c r="J107" s="702"/>
      <c r="K107" s="698"/>
      <c r="L107" s="695"/>
      <c r="M107" s="695"/>
      <c r="N107" s="695"/>
      <c r="O107" s="695"/>
      <c r="P107" s="696"/>
    </row>
    <row r="108" spans="1:16" ht="25.5" hidden="1">
      <c r="A108" s="509"/>
      <c r="B108" s="541" t="s">
        <v>75</v>
      </c>
      <c r="C108" s="540" t="s">
        <v>468</v>
      </c>
      <c r="D108" s="587">
        <v>532111</v>
      </c>
      <c r="E108" s="576"/>
      <c r="F108" s="554"/>
      <c r="G108" s="554">
        <f t="shared" si="10"/>
        <v>30000000</v>
      </c>
      <c r="H108" s="571">
        <v>1</v>
      </c>
      <c r="I108" s="571" t="s">
        <v>29</v>
      </c>
      <c r="J108" s="710">
        <v>30000000</v>
      </c>
      <c r="K108" s="582" t="s">
        <v>27</v>
      </c>
      <c r="L108" s="574">
        <v>41316</v>
      </c>
      <c r="M108" s="574">
        <v>41375</v>
      </c>
      <c r="N108" s="574">
        <v>41384</v>
      </c>
      <c r="O108" s="574">
        <v>41578</v>
      </c>
      <c r="P108" s="351"/>
    </row>
    <row r="109" spans="1:16">
      <c r="A109" s="688">
        <v>1</v>
      </c>
      <c r="B109" s="1101" t="s">
        <v>73</v>
      </c>
      <c r="C109" s="1102"/>
      <c r="D109" s="1102"/>
      <c r="E109" s="1102"/>
      <c r="F109" s="1102"/>
      <c r="G109" s="1102"/>
      <c r="H109" s="1102"/>
      <c r="I109" s="1102"/>
      <c r="J109" s="1102"/>
      <c r="K109" s="1102"/>
      <c r="L109" s="1102"/>
      <c r="M109" s="1102"/>
      <c r="N109" s="1102"/>
      <c r="O109" s="1102"/>
      <c r="P109" s="1103"/>
    </row>
    <row r="110" spans="1:16">
      <c r="A110" s="867"/>
      <c r="B110" s="1086" t="s">
        <v>473</v>
      </c>
      <c r="C110" s="1087"/>
      <c r="D110" s="1087"/>
      <c r="E110" s="1087"/>
      <c r="F110" s="1087"/>
      <c r="G110" s="1087"/>
      <c r="H110" s="1087"/>
      <c r="I110" s="1087"/>
      <c r="J110" s="1087"/>
      <c r="K110" s="1087"/>
      <c r="L110" s="1087"/>
      <c r="M110" s="1087"/>
      <c r="N110" s="1087"/>
      <c r="O110" s="1087"/>
      <c r="P110" s="1088"/>
    </row>
    <row r="111" spans="1:16" ht="25.5">
      <c r="A111" s="509"/>
      <c r="B111" s="541" t="s">
        <v>75</v>
      </c>
      <c r="C111" s="779" t="s">
        <v>875</v>
      </c>
      <c r="D111" s="587">
        <v>532111</v>
      </c>
      <c r="E111" s="768">
        <v>1420000000</v>
      </c>
      <c r="F111" s="554"/>
      <c r="G111" s="554"/>
      <c r="H111" s="571">
        <v>1</v>
      </c>
      <c r="I111" s="571" t="s">
        <v>29</v>
      </c>
      <c r="J111" s="708">
        <v>1420000000</v>
      </c>
      <c r="K111" s="582" t="s">
        <v>27</v>
      </c>
      <c r="L111" s="574"/>
      <c r="M111" s="574"/>
      <c r="N111" s="574"/>
      <c r="O111" s="574"/>
      <c r="P111" s="1116" t="s">
        <v>30</v>
      </c>
    </row>
    <row r="112" spans="1:16">
      <c r="A112" s="509"/>
      <c r="B112" s="541"/>
      <c r="C112" s="779" t="s">
        <v>876</v>
      </c>
      <c r="D112" s="587">
        <v>532111</v>
      </c>
      <c r="E112" s="768"/>
      <c r="F112" s="554"/>
      <c r="G112" s="778">
        <v>40000000</v>
      </c>
      <c r="H112" s="571">
        <v>1</v>
      </c>
      <c r="I112" s="571" t="s">
        <v>29</v>
      </c>
      <c r="J112" s="708">
        <f>G112</f>
        <v>40000000</v>
      </c>
      <c r="K112" s="582"/>
      <c r="L112" s="571"/>
      <c r="M112" s="571"/>
      <c r="N112" s="571"/>
      <c r="O112" s="571"/>
      <c r="P112" s="1116" t="s">
        <v>30</v>
      </c>
    </row>
    <row r="113" spans="1:55">
      <c r="A113" s="509"/>
      <c r="B113" s="542"/>
      <c r="C113" s="779" t="s">
        <v>874</v>
      </c>
      <c r="D113" s="587">
        <v>532111</v>
      </c>
      <c r="E113" s="768"/>
      <c r="F113" s="554"/>
      <c r="G113" s="778">
        <v>40000000</v>
      </c>
      <c r="H113" s="571">
        <v>1</v>
      </c>
      <c r="I113" s="571" t="s">
        <v>29</v>
      </c>
      <c r="J113" s="708">
        <f>G113</f>
        <v>40000000</v>
      </c>
      <c r="K113" s="582" t="s">
        <v>27</v>
      </c>
      <c r="L113" s="571"/>
      <c r="M113" s="571"/>
      <c r="N113" s="571"/>
      <c r="O113" s="571"/>
      <c r="P113" s="1116" t="s">
        <v>30</v>
      </c>
    </row>
    <row r="114" spans="1:55">
      <c r="A114" s="688">
        <v>2</v>
      </c>
      <c r="B114" s="1095" t="s">
        <v>416</v>
      </c>
      <c r="C114" s="1096"/>
      <c r="D114" s="1096"/>
      <c r="E114" s="1096"/>
      <c r="F114" s="1096"/>
      <c r="G114" s="1096"/>
      <c r="H114" s="1096"/>
      <c r="I114" s="1096"/>
      <c r="J114" s="1096"/>
      <c r="K114" s="1096"/>
      <c r="L114" s="1096"/>
      <c r="M114" s="1096"/>
      <c r="N114" s="1096"/>
      <c r="O114" s="1096"/>
      <c r="P114" s="1097"/>
    </row>
    <row r="115" spans="1:55" ht="25.5" hidden="1">
      <c r="A115" s="509"/>
      <c r="B115" s="541" t="s">
        <v>75</v>
      </c>
      <c r="C115" s="540" t="s">
        <v>477</v>
      </c>
      <c r="D115" s="587">
        <v>532111</v>
      </c>
      <c r="E115" s="576"/>
      <c r="F115" s="554"/>
      <c r="G115" s="554">
        <f>H115*J115</f>
        <v>15000000</v>
      </c>
      <c r="H115" s="571">
        <v>3</v>
      </c>
      <c r="I115" s="571" t="s">
        <v>394</v>
      </c>
      <c r="J115" s="708">
        <v>5000000</v>
      </c>
      <c r="K115" s="582" t="s">
        <v>27</v>
      </c>
      <c r="L115" s="571"/>
      <c r="M115" s="571"/>
      <c r="N115" s="571"/>
      <c r="O115" s="571"/>
      <c r="P115" s="351"/>
    </row>
    <row r="116" spans="1:55" ht="25.5" hidden="1">
      <c r="A116" s="509"/>
      <c r="B116" s="542"/>
      <c r="C116" s="540" t="s">
        <v>478</v>
      </c>
      <c r="D116" s="587">
        <v>532111</v>
      </c>
      <c r="E116" s="576"/>
      <c r="F116" s="554"/>
      <c r="G116" s="554">
        <f t="shared" ref="G116:G117" si="11">H116*J116</f>
        <v>15000000</v>
      </c>
      <c r="H116" s="571">
        <v>2</v>
      </c>
      <c r="I116" s="571" t="s">
        <v>394</v>
      </c>
      <c r="J116" s="708">
        <v>7500000</v>
      </c>
      <c r="K116" s="582" t="s">
        <v>27</v>
      </c>
      <c r="L116" s="571"/>
      <c r="M116" s="571"/>
      <c r="N116" s="571"/>
      <c r="O116" s="571"/>
      <c r="P116" s="351"/>
    </row>
    <row r="117" spans="1:55" hidden="1">
      <c r="A117" s="509"/>
      <c r="B117" s="542"/>
      <c r="C117" s="540" t="s">
        <v>479</v>
      </c>
      <c r="D117" s="587">
        <v>532111</v>
      </c>
      <c r="E117" s="576"/>
      <c r="F117" s="554"/>
      <c r="G117" s="554">
        <f t="shared" si="11"/>
        <v>17500000</v>
      </c>
      <c r="H117" s="571">
        <v>10</v>
      </c>
      <c r="I117" s="571" t="s">
        <v>394</v>
      </c>
      <c r="J117" s="708">
        <v>1750000</v>
      </c>
      <c r="K117" s="582" t="s">
        <v>27</v>
      </c>
      <c r="L117" s="571"/>
      <c r="M117" s="571"/>
      <c r="N117" s="571"/>
      <c r="O117" s="571"/>
      <c r="P117" s="351"/>
    </row>
    <row r="118" spans="1:55" ht="26.25">
      <c r="A118" s="509"/>
      <c r="B118" s="541" t="s">
        <v>75</v>
      </c>
      <c r="C118" s="780" t="s">
        <v>877</v>
      </c>
      <c r="D118" s="587">
        <v>532111</v>
      </c>
      <c r="E118" s="576">
        <f>H118*J118</f>
        <v>33580000</v>
      </c>
      <c r="F118" s="554"/>
      <c r="G118" s="571"/>
      <c r="H118" s="571">
        <v>2</v>
      </c>
      <c r="I118" s="571" t="s">
        <v>394</v>
      </c>
      <c r="J118" s="708">
        <v>16790000</v>
      </c>
      <c r="K118" s="582" t="s">
        <v>27</v>
      </c>
      <c r="L118" s="574"/>
      <c r="M118" s="574"/>
      <c r="N118" s="574"/>
      <c r="O118" s="574"/>
      <c r="P118" s="1116" t="s">
        <v>30</v>
      </c>
      <c r="Q118" s="359"/>
      <c r="R118" s="359"/>
      <c r="S118" s="359"/>
    </row>
    <row r="119" spans="1:55" ht="26.25">
      <c r="A119" s="509"/>
      <c r="B119" s="542"/>
      <c r="C119" s="780" t="s">
        <v>878</v>
      </c>
      <c r="D119" s="587">
        <v>532111</v>
      </c>
      <c r="E119" s="576">
        <f>H119*J119</f>
        <v>300000000</v>
      </c>
      <c r="F119" s="554"/>
      <c r="G119" s="554"/>
      <c r="H119" s="571">
        <v>40</v>
      </c>
      <c r="I119" s="571" t="s">
        <v>394</v>
      </c>
      <c r="J119" s="708">
        <v>7500000</v>
      </c>
      <c r="K119" s="582" t="s">
        <v>27</v>
      </c>
      <c r="L119" s="574"/>
      <c r="M119" s="574"/>
      <c r="N119" s="574"/>
      <c r="O119" s="574"/>
      <c r="P119" s="1116" t="s">
        <v>30</v>
      </c>
      <c r="Q119" s="359"/>
      <c r="R119" s="359"/>
      <c r="S119" s="359"/>
    </row>
    <row r="120" spans="1:55" ht="25.5" hidden="1">
      <c r="A120" s="509"/>
      <c r="B120" s="542"/>
      <c r="C120" s="540" t="s">
        <v>482</v>
      </c>
      <c r="D120" s="587">
        <v>532111</v>
      </c>
      <c r="E120" s="576"/>
      <c r="F120" s="554"/>
      <c r="G120" s="554">
        <f>H120*J120</f>
        <v>5000000</v>
      </c>
      <c r="H120" s="571">
        <v>1</v>
      </c>
      <c r="I120" s="571" t="s">
        <v>394</v>
      </c>
      <c r="J120" s="708">
        <v>5000000</v>
      </c>
      <c r="K120" s="582" t="s">
        <v>27</v>
      </c>
      <c r="L120" s="571"/>
      <c r="M120" s="571"/>
      <c r="N120" s="571"/>
      <c r="O120" s="571"/>
      <c r="P120" s="356"/>
      <c r="Q120" s="359"/>
      <c r="R120" s="359"/>
      <c r="S120" s="359"/>
    </row>
    <row r="121" spans="1:55" ht="25.5" hidden="1">
      <c r="A121" s="509"/>
      <c r="B121" s="542"/>
      <c r="C121" s="540" t="s">
        <v>483</v>
      </c>
      <c r="D121" s="587">
        <v>532111</v>
      </c>
      <c r="E121" s="576"/>
      <c r="F121" s="554"/>
      <c r="G121" s="554">
        <f t="shared" ref="G121:G123" si="12">H121*J121</f>
        <v>188500000</v>
      </c>
      <c r="H121" s="571">
        <v>13</v>
      </c>
      <c r="I121" s="571" t="s">
        <v>394</v>
      </c>
      <c r="J121" s="708">
        <v>14500000</v>
      </c>
      <c r="K121" s="582" t="s">
        <v>27</v>
      </c>
      <c r="L121" s="571"/>
      <c r="M121" s="571"/>
      <c r="N121" s="571"/>
      <c r="O121" s="571"/>
      <c r="P121" s="356"/>
      <c r="Q121" s="359"/>
      <c r="R121" s="359"/>
      <c r="S121" s="359"/>
    </row>
    <row r="122" spans="1:55" ht="25.5" hidden="1">
      <c r="A122" s="509"/>
      <c r="B122" s="542"/>
      <c r="C122" s="540" t="s">
        <v>484</v>
      </c>
      <c r="D122" s="587">
        <v>532111</v>
      </c>
      <c r="E122" s="576"/>
      <c r="F122" s="554"/>
      <c r="G122" s="554">
        <f t="shared" si="12"/>
        <v>190000000</v>
      </c>
      <c r="H122" s="571">
        <v>1</v>
      </c>
      <c r="I122" s="571" t="s">
        <v>29</v>
      </c>
      <c r="J122" s="708">
        <v>190000000</v>
      </c>
      <c r="K122" s="582" t="s">
        <v>27</v>
      </c>
      <c r="L122" s="571"/>
      <c r="M122" s="571"/>
      <c r="N122" s="571"/>
      <c r="O122" s="571"/>
      <c r="P122" s="356"/>
      <c r="Q122" s="359"/>
      <c r="R122" s="359"/>
      <c r="S122" s="359"/>
    </row>
    <row r="123" spans="1:55" ht="25.5" hidden="1">
      <c r="A123" s="509"/>
      <c r="B123" s="542"/>
      <c r="C123" s="540" t="s">
        <v>485</v>
      </c>
      <c r="D123" s="587">
        <v>532111</v>
      </c>
      <c r="E123" s="576"/>
      <c r="F123" s="554"/>
      <c r="G123" s="554">
        <f t="shared" si="12"/>
        <v>175000000</v>
      </c>
      <c r="H123" s="571">
        <v>500</v>
      </c>
      <c r="I123" s="571" t="s">
        <v>394</v>
      </c>
      <c r="J123" s="708">
        <v>350000</v>
      </c>
      <c r="K123" s="582" t="s">
        <v>27</v>
      </c>
      <c r="L123" s="571"/>
      <c r="M123" s="571"/>
      <c r="N123" s="571"/>
      <c r="O123" s="571"/>
      <c r="P123" s="356"/>
      <c r="Q123" s="359"/>
      <c r="R123" s="359"/>
      <c r="S123" s="359"/>
    </row>
    <row r="124" spans="1:55" ht="25.5" hidden="1">
      <c r="A124" s="688"/>
      <c r="B124" s="862" t="s">
        <v>391</v>
      </c>
      <c r="C124" s="695"/>
      <c r="D124" s="700"/>
      <c r="E124" s="576"/>
      <c r="F124" s="701"/>
      <c r="G124" s="701"/>
      <c r="H124" s="695"/>
      <c r="I124" s="695"/>
      <c r="J124" s="702"/>
      <c r="K124" s="698"/>
      <c r="L124" s="695"/>
      <c r="M124" s="695"/>
      <c r="N124" s="695"/>
      <c r="O124" s="695"/>
      <c r="P124" s="704"/>
      <c r="Q124" s="359"/>
      <c r="R124" s="359"/>
      <c r="S124" s="359"/>
    </row>
    <row r="125" spans="1:55" ht="25.5" hidden="1">
      <c r="A125" s="509"/>
      <c r="B125" s="541" t="s">
        <v>75</v>
      </c>
      <c r="C125" s="540" t="s">
        <v>486</v>
      </c>
      <c r="D125" s="587">
        <v>532111</v>
      </c>
      <c r="E125" s="576"/>
      <c r="F125" s="554"/>
      <c r="G125" s="554">
        <f>H125*J125</f>
        <v>6000000</v>
      </c>
      <c r="H125" s="571">
        <v>5</v>
      </c>
      <c r="I125" s="571" t="s">
        <v>394</v>
      </c>
      <c r="J125" s="708">
        <v>1200000</v>
      </c>
      <c r="K125" s="582" t="s">
        <v>27</v>
      </c>
      <c r="L125" s="571"/>
      <c r="M125" s="571"/>
      <c r="N125" s="571"/>
      <c r="O125" s="571"/>
      <c r="P125" s="356"/>
      <c r="Q125" s="359"/>
      <c r="R125" s="359"/>
      <c r="S125" s="359"/>
    </row>
    <row r="126" spans="1:55" hidden="1">
      <c r="A126" s="509"/>
      <c r="B126" s="542"/>
      <c r="C126" s="540" t="s">
        <v>487</v>
      </c>
      <c r="D126" s="587">
        <v>532111</v>
      </c>
      <c r="E126" s="576"/>
      <c r="F126" s="554"/>
      <c r="G126" s="554">
        <f>H126*J126</f>
        <v>18000000</v>
      </c>
      <c r="H126" s="571">
        <v>1</v>
      </c>
      <c r="I126" s="571" t="s">
        <v>29</v>
      </c>
      <c r="J126" s="708">
        <v>18000000</v>
      </c>
      <c r="K126" s="582" t="s">
        <v>27</v>
      </c>
      <c r="L126" s="571"/>
      <c r="M126" s="571"/>
      <c r="N126" s="571"/>
      <c r="O126" s="571"/>
      <c r="P126" s="356"/>
      <c r="Q126" s="359"/>
      <c r="R126" s="359"/>
      <c r="S126" s="359"/>
    </row>
    <row r="127" spans="1:55" s="351" customFormat="1">
      <c r="A127" s="688">
        <v>3</v>
      </c>
      <c r="B127" s="1095" t="s">
        <v>709</v>
      </c>
      <c r="C127" s="1096"/>
      <c r="D127" s="1096"/>
      <c r="E127" s="1096"/>
      <c r="F127" s="1096"/>
      <c r="G127" s="1096"/>
      <c r="H127" s="1096"/>
      <c r="I127" s="1096"/>
      <c r="J127" s="1096"/>
      <c r="K127" s="1096"/>
      <c r="L127" s="1096"/>
      <c r="M127" s="1096"/>
      <c r="N127" s="1096"/>
      <c r="O127" s="1096"/>
      <c r="P127" s="1096"/>
      <c r="Q127" s="359"/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  <c r="AJ127" s="359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7"/>
    </row>
    <row r="128" spans="1:55" s="746" customFormat="1" ht="39">
      <c r="A128" s="753"/>
      <c r="B128" s="754" t="s">
        <v>196</v>
      </c>
      <c r="C128" s="573" t="s">
        <v>879</v>
      </c>
      <c r="D128" s="755">
        <v>525119</v>
      </c>
      <c r="E128" s="756">
        <f>H128*J128</f>
        <v>375000000</v>
      </c>
      <c r="F128" s="756"/>
      <c r="G128" s="494"/>
      <c r="H128" s="757">
        <v>3000</v>
      </c>
      <c r="I128" s="757" t="s">
        <v>188</v>
      </c>
      <c r="J128" s="758">
        <v>125000</v>
      </c>
      <c r="K128" s="865" t="s">
        <v>76</v>
      </c>
      <c r="L128" s="574"/>
      <c r="M128" s="574"/>
      <c r="N128" s="574"/>
      <c r="O128" s="574"/>
      <c r="P128" s="1116" t="s">
        <v>30</v>
      </c>
      <c r="Q128" s="749"/>
      <c r="R128" s="749"/>
      <c r="S128" s="749"/>
      <c r="T128" s="749"/>
      <c r="U128" s="749"/>
      <c r="V128" s="749"/>
      <c r="W128" s="749"/>
      <c r="X128" s="749"/>
      <c r="Y128" s="749"/>
      <c r="Z128" s="749"/>
      <c r="AA128" s="749"/>
      <c r="AB128" s="749"/>
      <c r="AC128" s="749"/>
      <c r="AD128" s="749"/>
      <c r="AE128" s="749"/>
      <c r="AF128" s="749"/>
      <c r="AG128" s="749"/>
      <c r="AH128" s="749"/>
      <c r="AI128" s="749"/>
      <c r="AJ128" s="749"/>
      <c r="AK128" s="749"/>
      <c r="AL128" s="749"/>
      <c r="AM128" s="749"/>
      <c r="AN128" s="749"/>
      <c r="AO128" s="749"/>
      <c r="AP128" s="749"/>
      <c r="AQ128" s="749"/>
      <c r="AR128" s="749"/>
      <c r="AS128" s="749"/>
      <c r="AT128" s="749"/>
      <c r="AU128" s="749"/>
      <c r="AV128" s="749"/>
      <c r="AW128" s="749"/>
      <c r="AX128" s="749"/>
      <c r="AY128" s="749"/>
      <c r="AZ128" s="749"/>
      <c r="BA128" s="749"/>
      <c r="BB128" s="749"/>
      <c r="BC128" s="747"/>
    </row>
    <row r="129" spans="1:16" ht="15" customHeight="1">
      <c r="A129" s="867">
        <v>4</v>
      </c>
      <c r="B129" s="1095" t="s">
        <v>873</v>
      </c>
      <c r="C129" s="1096"/>
      <c r="D129" s="1096"/>
      <c r="E129" s="1096"/>
      <c r="F129" s="1096"/>
      <c r="G129" s="1096"/>
      <c r="H129" s="1096"/>
      <c r="I129" s="1096"/>
      <c r="J129" s="1096"/>
      <c r="K129" s="1096"/>
      <c r="L129" s="1096"/>
      <c r="M129" s="1096"/>
      <c r="N129" s="1096"/>
      <c r="O129" s="1096"/>
      <c r="P129" s="1097"/>
    </row>
    <row r="130" spans="1:16" ht="38.25">
      <c r="A130" s="509"/>
      <c r="B130" s="541" t="s">
        <v>524</v>
      </c>
      <c r="C130" s="597" t="s">
        <v>883</v>
      </c>
      <c r="D130" s="587">
        <v>533111</v>
      </c>
      <c r="E130" s="576">
        <f>H130*J130</f>
        <v>24084474000</v>
      </c>
      <c r="F130" s="554"/>
      <c r="G130" s="554"/>
      <c r="H130" s="571">
        <v>1</v>
      </c>
      <c r="I130" s="571" t="s">
        <v>29</v>
      </c>
      <c r="J130" s="708">
        <v>24084474000</v>
      </c>
      <c r="K130" s="582" t="s">
        <v>27</v>
      </c>
      <c r="L130" s="550"/>
      <c r="M130" s="551"/>
      <c r="N130" s="552"/>
      <c r="O130" s="552"/>
      <c r="P130" s="1116" t="s">
        <v>30</v>
      </c>
    </row>
    <row r="131" spans="1:16">
      <c r="A131" s="509"/>
      <c r="B131" s="542"/>
      <c r="C131" s="597" t="s">
        <v>884</v>
      </c>
      <c r="D131" s="587">
        <v>533111</v>
      </c>
      <c r="E131" s="576">
        <f t="shared" ref="E131:E132" si="13">H131*J131</f>
        <v>558080000</v>
      </c>
      <c r="F131" s="554"/>
      <c r="G131" s="554"/>
      <c r="H131" s="571">
        <v>1</v>
      </c>
      <c r="I131" s="571" t="s">
        <v>29</v>
      </c>
      <c r="J131" s="708">
        <v>558080000</v>
      </c>
      <c r="K131" s="582" t="s">
        <v>27</v>
      </c>
      <c r="L131" s="550"/>
      <c r="M131" s="551"/>
      <c r="N131" s="552"/>
      <c r="O131" s="552"/>
      <c r="P131" s="1116" t="s">
        <v>30</v>
      </c>
    </row>
    <row r="132" spans="1:16">
      <c r="A132" s="509"/>
      <c r="B132" s="542"/>
      <c r="C132" s="597" t="s">
        <v>874</v>
      </c>
      <c r="D132" s="587">
        <v>533111</v>
      </c>
      <c r="E132" s="576">
        <f t="shared" si="13"/>
        <v>165532000</v>
      </c>
      <c r="F132" s="554"/>
      <c r="G132" s="554"/>
      <c r="H132" s="571">
        <v>1</v>
      </c>
      <c r="I132" s="571" t="s">
        <v>29</v>
      </c>
      <c r="J132" s="708">
        <v>165532000</v>
      </c>
      <c r="K132" s="582" t="s">
        <v>27</v>
      </c>
      <c r="L132" s="550"/>
      <c r="M132" s="551"/>
      <c r="N132" s="552"/>
      <c r="O132" s="552"/>
      <c r="P132" s="1116" t="s">
        <v>30</v>
      </c>
    </row>
    <row r="133" spans="1:16">
      <c r="A133" s="509"/>
      <c r="B133" s="542"/>
      <c r="C133" s="597" t="s">
        <v>876</v>
      </c>
      <c r="D133" s="587">
        <v>533111</v>
      </c>
      <c r="E133" s="576">
        <f>H133*J133</f>
        <v>351040000</v>
      </c>
      <c r="F133" s="554"/>
      <c r="H133" s="571">
        <v>1</v>
      </c>
      <c r="I133" s="571" t="s">
        <v>29</v>
      </c>
      <c r="J133" s="708">
        <v>351040000</v>
      </c>
      <c r="K133" s="582" t="s">
        <v>27</v>
      </c>
      <c r="L133" s="571"/>
      <c r="M133" s="571"/>
      <c r="N133" s="571"/>
      <c r="O133" s="571"/>
      <c r="P133" s="1116" t="s">
        <v>30</v>
      </c>
    </row>
    <row r="134" spans="1:16">
      <c r="A134" s="867">
        <v>5</v>
      </c>
      <c r="B134" s="1095" t="s">
        <v>530</v>
      </c>
      <c r="C134" s="1096"/>
      <c r="D134" s="1096"/>
      <c r="E134" s="1096"/>
      <c r="F134" s="1096"/>
      <c r="G134" s="1096"/>
      <c r="H134" s="1096"/>
      <c r="I134" s="1096"/>
      <c r="J134" s="1096"/>
      <c r="K134" s="1096"/>
      <c r="L134" s="1096"/>
      <c r="M134" s="1096"/>
      <c r="N134" s="1096"/>
      <c r="O134" s="1096"/>
      <c r="P134" s="1097"/>
    </row>
    <row r="135" spans="1:16" ht="38.25">
      <c r="A135" s="509"/>
      <c r="B135" s="541" t="s">
        <v>524</v>
      </c>
      <c r="C135" s="597" t="s">
        <v>883</v>
      </c>
      <c r="D135" s="587">
        <v>533111</v>
      </c>
      <c r="E135" s="576">
        <f>H135*J135</f>
        <v>1131568000</v>
      </c>
      <c r="F135" s="554"/>
      <c r="G135" s="554"/>
      <c r="H135" s="571">
        <v>1</v>
      </c>
      <c r="I135" s="571" t="s">
        <v>29</v>
      </c>
      <c r="J135" s="708">
        <v>1131568000</v>
      </c>
      <c r="K135" s="582" t="s">
        <v>27</v>
      </c>
      <c r="L135" s="550"/>
      <c r="M135" s="551"/>
      <c r="N135" s="564"/>
      <c r="O135" s="564"/>
      <c r="P135" s="1116" t="s">
        <v>30</v>
      </c>
    </row>
    <row r="136" spans="1:16">
      <c r="A136" s="509"/>
      <c r="B136" s="542"/>
      <c r="C136" s="597" t="s">
        <v>874</v>
      </c>
      <c r="D136" s="587">
        <v>533111</v>
      </c>
      <c r="E136" s="576">
        <f>H136*J136</f>
        <v>61182000</v>
      </c>
      <c r="F136" s="554"/>
      <c r="G136" s="554"/>
      <c r="H136" s="571">
        <v>1</v>
      </c>
      <c r="I136" s="571" t="s">
        <v>29</v>
      </c>
      <c r="J136" s="708">
        <v>61182000</v>
      </c>
      <c r="K136" s="582" t="s">
        <v>27</v>
      </c>
      <c r="L136" s="571"/>
      <c r="M136" s="571"/>
      <c r="N136" s="571"/>
      <c r="O136" s="571"/>
      <c r="P136" s="1116" t="s">
        <v>30</v>
      </c>
    </row>
    <row r="137" spans="1:16">
      <c r="A137" s="509"/>
      <c r="B137" s="542"/>
      <c r="C137" s="597" t="s">
        <v>884</v>
      </c>
      <c r="D137" s="587">
        <v>533111</v>
      </c>
      <c r="E137" s="576"/>
      <c r="F137" s="554"/>
      <c r="G137" s="554">
        <f>H137*J137</f>
        <v>42416000</v>
      </c>
      <c r="H137" s="571">
        <v>1</v>
      </c>
      <c r="I137" s="571" t="s">
        <v>29</v>
      </c>
      <c r="J137" s="708">
        <v>42416000</v>
      </c>
      <c r="K137" s="582" t="s">
        <v>27</v>
      </c>
      <c r="L137" s="571"/>
      <c r="M137" s="571"/>
      <c r="N137" s="571"/>
      <c r="O137" s="571"/>
      <c r="P137" s="1116" t="s">
        <v>30</v>
      </c>
    </row>
    <row r="138" spans="1:16">
      <c r="A138" s="509"/>
      <c r="B138" s="542"/>
      <c r="C138" s="597" t="s">
        <v>876</v>
      </c>
      <c r="D138" s="587">
        <v>533111</v>
      </c>
      <c r="E138" s="576"/>
      <c r="F138" s="554"/>
      <c r="G138" s="554">
        <f>H138*J138</f>
        <v>72270000</v>
      </c>
      <c r="H138" s="571">
        <v>1</v>
      </c>
      <c r="I138" s="571" t="s">
        <v>29</v>
      </c>
      <c r="J138" s="708">
        <v>72270000</v>
      </c>
      <c r="K138" s="582" t="s">
        <v>27</v>
      </c>
      <c r="L138" s="571"/>
      <c r="M138" s="571"/>
      <c r="N138" s="571"/>
      <c r="O138" s="571"/>
      <c r="P138" s="1116" t="s">
        <v>30</v>
      </c>
    </row>
    <row r="139" spans="1:16" ht="15" customHeight="1">
      <c r="A139" s="867">
        <v>6</v>
      </c>
      <c r="B139" s="1095" t="s">
        <v>532</v>
      </c>
      <c r="C139" s="1096"/>
      <c r="D139" s="1096"/>
      <c r="E139" s="1096"/>
      <c r="F139" s="1096"/>
      <c r="G139" s="1096"/>
      <c r="H139" s="1096"/>
      <c r="I139" s="1096"/>
      <c r="J139" s="1096"/>
      <c r="K139" s="1096"/>
      <c r="L139" s="1096"/>
      <c r="M139" s="1096"/>
      <c r="N139" s="1096"/>
      <c r="O139" s="1096"/>
      <c r="P139" s="1097"/>
    </row>
    <row r="140" spans="1:16" ht="51">
      <c r="A140" s="509"/>
      <c r="B140" s="541" t="s">
        <v>534</v>
      </c>
      <c r="C140" s="597" t="s">
        <v>883</v>
      </c>
      <c r="D140" s="587">
        <v>533121</v>
      </c>
      <c r="E140" s="576">
        <f>H140*J140</f>
        <v>2632184000</v>
      </c>
      <c r="F140" s="554"/>
      <c r="G140" s="554"/>
      <c r="H140" s="571">
        <v>1</v>
      </c>
      <c r="I140" s="571" t="s">
        <v>29</v>
      </c>
      <c r="J140" s="708">
        <v>2632184000</v>
      </c>
      <c r="K140" s="582" t="s">
        <v>27</v>
      </c>
      <c r="L140" s="550"/>
      <c r="M140" s="551"/>
      <c r="N140" s="564"/>
      <c r="O140" s="564"/>
      <c r="P140" s="1116" t="s">
        <v>30</v>
      </c>
    </row>
    <row r="141" spans="1:16">
      <c r="A141" s="509"/>
      <c r="B141" s="542"/>
      <c r="C141" s="597" t="s">
        <v>885</v>
      </c>
      <c r="D141" s="587">
        <v>533121</v>
      </c>
      <c r="E141" s="576">
        <f t="shared" ref="E141:E142" si="14">H141*J141</f>
        <v>62160000</v>
      </c>
      <c r="F141" s="554"/>
      <c r="G141" s="554"/>
      <c r="H141" s="571">
        <v>1</v>
      </c>
      <c r="I141" s="571" t="s">
        <v>29</v>
      </c>
      <c r="J141" s="708">
        <v>62160000</v>
      </c>
      <c r="K141" s="582" t="s">
        <v>27</v>
      </c>
      <c r="L141" s="571"/>
      <c r="M141" s="571"/>
      <c r="N141" s="571"/>
      <c r="O141" s="571"/>
      <c r="P141" s="1116" t="s">
        <v>30</v>
      </c>
    </row>
    <row r="142" spans="1:16">
      <c r="A142" s="509"/>
      <c r="B142" s="542"/>
      <c r="C142" s="597" t="s">
        <v>886</v>
      </c>
      <c r="D142" s="587">
        <v>533121</v>
      </c>
      <c r="E142" s="576">
        <f t="shared" si="14"/>
        <v>87955000</v>
      </c>
      <c r="F142" s="554"/>
      <c r="G142" s="554"/>
      <c r="H142" s="571">
        <v>1</v>
      </c>
      <c r="I142" s="571" t="s">
        <v>29</v>
      </c>
      <c r="J142" s="708">
        <v>87955000</v>
      </c>
      <c r="K142" s="582" t="s">
        <v>27</v>
      </c>
      <c r="L142" s="571"/>
      <c r="M142" s="571"/>
      <c r="N142" s="571"/>
      <c r="O142" s="571"/>
      <c r="P142" s="1116" t="s">
        <v>30</v>
      </c>
    </row>
    <row r="143" spans="1:16">
      <c r="A143" s="509"/>
      <c r="B143" s="542"/>
      <c r="C143" s="597" t="s">
        <v>876</v>
      </c>
      <c r="D143" s="587">
        <v>533121</v>
      </c>
      <c r="E143" s="576"/>
      <c r="F143" s="554"/>
      <c r="G143" s="554">
        <f>H143*J143</f>
        <v>75250000</v>
      </c>
      <c r="H143" s="571">
        <v>1</v>
      </c>
      <c r="I143" s="571" t="s">
        <v>29</v>
      </c>
      <c r="J143" s="708">
        <v>75250000</v>
      </c>
      <c r="K143" s="582" t="s">
        <v>27</v>
      </c>
      <c r="L143" s="571"/>
      <c r="M143" s="571"/>
      <c r="N143" s="571"/>
      <c r="O143" s="571"/>
      <c r="P143" s="1116" t="s">
        <v>30</v>
      </c>
    </row>
    <row r="144" spans="1:16" ht="1.5" customHeight="1">
      <c r="A144" s="866">
        <v>17</v>
      </c>
      <c r="B144" s="1098" t="s">
        <v>539</v>
      </c>
      <c r="C144" s="1099"/>
      <c r="D144" s="1099"/>
      <c r="E144" s="1099"/>
      <c r="F144" s="1099"/>
      <c r="G144" s="1099"/>
      <c r="H144" s="1099"/>
      <c r="I144" s="1099"/>
      <c r="J144" s="1099"/>
      <c r="K144" s="1099"/>
      <c r="L144" s="1099"/>
      <c r="M144" s="1099"/>
      <c r="N144" s="1099"/>
      <c r="O144" s="1099"/>
      <c r="P144" s="1100"/>
    </row>
    <row r="145" spans="1:19" ht="25.5" hidden="1">
      <c r="A145" s="509"/>
      <c r="B145" s="547" t="s">
        <v>553</v>
      </c>
      <c r="C145" s="546"/>
      <c r="D145" s="587"/>
      <c r="E145" s="576"/>
      <c r="F145" s="554"/>
      <c r="G145" s="554"/>
      <c r="H145" s="571"/>
      <c r="I145" s="571"/>
      <c r="J145" s="572"/>
      <c r="K145" s="582"/>
      <c r="L145" s="571"/>
      <c r="M145" s="571"/>
      <c r="N145" s="571"/>
      <c r="O145" s="571"/>
      <c r="P145" s="351"/>
    </row>
    <row r="146" spans="1:19" ht="51" hidden="1">
      <c r="A146" s="508"/>
      <c r="B146" s="541" t="s">
        <v>36</v>
      </c>
      <c r="C146" s="540" t="s">
        <v>554</v>
      </c>
      <c r="D146" s="568">
        <v>521211</v>
      </c>
      <c r="E146" s="576"/>
      <c r="F146" s="565"/>
      <c r="G146" s="565">
        <v>1000000</v>
      </c>
      <c r="H146" s="562">
        <v>1</v>
      </c>
      <c r="I146" s="562" t="s">
        <v>60</v>
      </c>
      <c r="J146" s="560"/>
      <c r="K146" s="581" t="s">
        <v>27</v>
      </c>
      <c r="L146" s="562"/>
      <c r="M146" s="562"/>
      <c r="N146" s="562"/>
      <c r="O146" s="562"/>
      <c r="P146" s="478"/>
    </row>
    <row r="147" spans="1:19" ht="51" hidden="1">
      <c r="A147" s="509"/>
      <c r="B147" s="541" t="s">
        <v>103</v>
      </c>
      <c r="C147" s="540" t="s">
        <v>556</v>
      </c>
      <c r="D147" s="587">
        <v>521219</v>
      </c>
      <c r="E147" s="576"/>
      <c r="F147" s="554"/>
      <c r="G147" s="554">
        <v>13000000</v>
      </c>
      <c r="H147" s="571">
        <v>1</v>
      </c>
      <c r="I147" s="571" t="s">
        <v>29</v>
      </c>
      <c r="J147" s="572"/>
      <c r="K147" s="582" t="s">
        <v>27</v>
      </c>
      <c r="L147" s="574">
        <v>41244</v>
      </c>
      <c r="M147" s="574">
        <v>41274</v>
      </c>
      <c r="N147" s="574">
        <v>41320</v>
      </c>
      <c r="O147" s="574">
        <v>41582</v>
      </c>
      <c r="P147" s="351"/>
    </row>
    <row r="148" spans="1:19" ht="15" customHeight="1">
      <c r="A148" s="866">
        <v>7</v>
      </c>
      <c r="B148" s="1095" t="s">
        <v>657</v>
      </c>
      <c r="C148" s="1096"/>
      <c r="D148" s="1096"/>
      <c r="E148" s="1096"/>
      <c r="F148" s="1096"/>
      <c r="G148" s="1096"/>
      <c r="H148" s="1096"/>
      <c r="I148" s="1096"/>
      <c r="J148" s="1096"/>
      <c r="K148" s="1096"/>
      <c r="L148" s="1096"/>
      <c r="M148" s="1096"/>
      <c r="N148" s="1096"/>
      <c r="O148" s="1096"/>
      <c r="P148" s="1097"/>
    </row>
    <row r="149" spans="1:19" ht="25.5">
      <c r="A149" s="509"/>
      <c r="B149" s="541" t="s">
        <v>660</v>
      </c>
      <c r="C149" s="597" t="s">
        <v>887</v>
      </c>
      <c r="D149" s="587">
        <v>521111</v>
      </c>
      <c r="E149" s="576">
        <f>H149*J149</f>
        <v>1409283000</v>
      </c>
      <c r="F149" s="554"/>
      <c r="G149" s="554"/>
      <c r="H149" s="571">
        <v>1</v>
      </c>
      <c r="I149" s="571" t="s">
        <v>132</v>
      </c>
      <c r="J149" s="708">
        <v>1409283000</v>
      </c>
      <c r="K149" s="582" t="s">
        <v>27</v>
      </c>
      <c r="L149" s="574"/>
      <c r="M149" s="574"/>
      <c r="N149" s="574"/>
      <c r="O149" s="574"/>
      <c r="P149" s="1116" t="s">
        <v>30</v>
      </c>
    </row>
    <row r="150" spans="1:19">
      <c r="A150" s="688" t="s">
        <v>889</v>
      </c>
      <c r="B150" s="1095" t="s">
        <v>892</v>
      </c>
      <c r="C150" s="1096"/>
      <c r="D150" s="1096"/>
      <c r="E150" s="1096"/>
      <c r="F150" s="1096"/>
      <c r="G150" s="1096"/>
      <c r="H150" s="1096"/>
      <c r="I150" s="1096"/>
      <c r="J150" s="1096"/>
      <c r="K150" s="1096"/>
      <c r="L150" s="1096"/>
      <c r="M150" s="1096"/>
      <c r="N150" s="1096"/>
      <c r="O150" s="1096"/>
      <c r="P150" s="1096"/>
      <c r="Q150" s="359"/>
      <c r="R150" s="359"/>
      <c r="S150" s="359"/>
    </row>
    <row r="151" spans="1:19">
      <c r="A151" s="688">
        <v>1</v>
      </c>
      <c r="B151" s="1095" t="s">
        <v>22</v>
      </c>
      <c r="C151" s="1096"/>
      <c r="D151" s="1096"/>
      <c r="E151" s="1096"/>
      <c r="F151" s="1096"/>
      <c r="G151" s="1096"/>
      <c r="H151" s="1096"/>
      <c r="I151" s="1096"/>
      <c r="J151" s="1096"/>
      <c r="K151" s="1096"/>
      <c r="L151" s="1096"/>
      <c r="M151" s="1096"/>
      <c r="N151" s="1096"/>
      <c r="O151" s="1096"/>
      <c r="P151" s="1096"/>
      <c r="Q151" s="359"/>
      <c r="R151" s="359"/>
      <c r="S151" s="359"/>
    </row>
    <row r="152" spans="1:19" ht="25.5">
      <c r="A152" s="509"/>
      <c r="B152" s="541" t="s">
        <v>75</v>
      </c>
      <c r="C152" s="597" t="s">
        <v>881</v>
      </c>
      <c r="D152" s="587">
        <v>532111</v>
      </c>
      <c r="E152" s="576">
        <f>H152*J152</f>
        <v>400000000</v>
      </c>
      <c r="F152" s="554"/>
      <c r="G152" s="554"/>
      <c r="H152" s="571">
        <v>20</v>
      </c>
      <c r="I152" s="571" t="s">
        <v>445</v>
      </c>
      <c r="J152" s="708">
        <v>20000000</v>
      </c>
      <c r="K152" s="582" t="s">
        <v>27</v>
      </c>
      <c r="L152" s="550"/>
      <c r="M152" s="551"/>
      <c r="N152" s="564"/>
      <c r="O152" s="564"/>
      <c r="P152" s="1116" t="s">
        <v>30</v>
      </c>
    </row>
    <row r="153" spans="1:19" hidden="1">
      <c r="A153" s="509"/>
      <c r="B153" s="542"/>
      <c r="C153" s="540" t="s">
        <v>489</v>
      </c>
      <c r="D153" s="587">
        <v>532111</v>
      </c>
      <c r="E153" s="576"/>
      <c r="F153" s="554"/>
      <c r="G153" s="554">
        <f>H153*J153</f>
        <v>6400000</v>
      </c>
      <c r="H153" s="538">
        <v>8</v>
      </c>
      <c r="I153" s="538" t="s">
        <v>490</v>
      </c>
      <c r="J153" s="708">
        <v>800000</v>
      </c>
      <c r="K153" s="582" t="s">
        <v>27</v>
      </c>
      <c r="L153" s="550"/>
      <c r="M153" s="551"/>
      <c r="N153" s="564"/>
      <c r="O153" s="564"/>
      <c r="P153" s="351"/>
    </row>
    <row r="154" spans="1:19" hidden="1">
      <c r="A154" s="509"/>
      <c r="B154" s="542"/>
      <c r="C154" s="540" t="s">
        <v>491</v>
      </c>
      <c r="D154" s="587">
        <v>532111</v>
      </c>
      <c r="E154" s="576"/>
      <c r="F154" s="554"/>
      <c r="G154" s="554">
        <f t="shared" ref="G154:G157" si="15">H154*J154</f>
        <v>16000000</v>
      </c>
      <c r="H154" s="538">
        <v>32</v>
      </c>
      <c r="I154" s="538" t="s">
        <v>490</v>
      </c>
      <c r="J154" s="708">
        <v>500000</v>
      </c>
      <c r="K154" s="582" t="s">
        <v>27</v>
      </c>
      <c r="L154" s="550"/>
      <c r="M154" s="551"/>
      <c r="N154" s="564"/>
      <c r="O154" s="564"/>
      <c r="P154" s="351"/>
    </row>
    <row r="155" spans="1:19" ht="25.5" hidden="1">
      <c r="A155" s="509"/>
      <c r="B155" s="542"/>
      <c r="C155" s="540" t="s">
        <v>492</v>
      </c>
      <c r="D155" s="587">
        <v>532111</v>
      </c>
      <c r="E155" s="576"/>
      <c r="F155" s="554"/>
      <c r="G155" s="554">
        <f t="shared" si="15"/>
        <v>6000000</v>
      </c>
      <c r="H155" s="538">
        <v>2</v>
      </c>
      <c r="I155" s="538" t="s">
        <v>445</v>
      </c>
      <c r="J155" s="708">
        <v>3000000</v>
      </c>
      <c r="K155" s="582" t="s">
        <v>27</v>
      </c>
      <c r="L155" s="550"/>
      <c r="M155" s="551"/>
      <c r="N155" s="564"/>
      <c r="O155" s="564"/>
      <c r="P155" s="351"/>
    </row>
    <row r="156" spans="1:19" ht="25.5" hidden="1">
      <c r="A156" s="509"/>
      <c r="B156" s="542"/>
      <c r="C156" s="540" t="s">
        <v>493</v>
      </c>
      <c r="D156" s="587">
        <v>532111</v>
      </c>
      <c r="E156" s="576"/>
      <c r="F156" s="554"/>
      <c r="G156" s="554">
        <f t="shared" si="15"/>
        <v>14000000</v>
      </c>
      <c r="H156" s="538">
        <v>1</v>
      </c>
      <c r="I156" s="538" t="s">
        <v>445</v>
      </c>
      <c r="J156" s="708">
        <v>14000000</v>
      </c>
      <c r="K156" s="582" t="s">
        <v>27</v>
      </c>
      <c r="L156" s="550"/>
      <c r="M156" s="551"/>
      <c r="N156" s="564"/>
      <c r="O156" s="564"/>
      <c r="P156" s="351"/>
    </row>
    <row r="157" spans="1:19" ht="25.5" hidden="1">
      <c r="A157" s="509"/>
      <c r="B157" s="542"/>
      <c r="C157" s="540" t="s">
        <v>32</v>
      </c>
      <c r="D157" s="587">
        <v>532111</v>
      </c>
      <c r="E157" s="576"/>
      <c r="F157" s="554"/>
      <c r="G157" s="554">
        <f t="shared" si="15"/>
        <v>20000000</v>
      </c>
      <c r="H157" s="538">
        <v>1</v>
      </c>
      <c r="I157" s="538" t="s">
        <v>29</v>
      </c>
      <c r="J157" s="708">
        <v>20000000</v>
      </c>
      <c r="K157" s="582" t="s">
        <v>27</v>
      </c>
      <c r="L157" s="550"/>
      <c r="M157" s="551"/>
      <c r="N157" s="564"/>
      <c r="O157" s="564"/>
      <c r="P157" s="351"/>
    </row>
    <row r="158" spans="1:19" ht="38.25" hidden="1">
      <c r="A158" s="688"/>
      <c r="B158" s="862" t="s">
        <v>495</v>
      </c>
      <c r="C158" s="695"/>
      <c r="D158" s="700"/>
      <c r="E158" s="576"/>
      <c r="F158" s="701"/>
      <c r="G158" s="701"/>
      <c r="H158" s="695"/>
      <c r="I158" s="695"/>
      <c r="J158" s="702"/>
      <c r="K158" s="698"/>
      <c r="L158" s="695"/>
      <c r="M158" s="695"/>
      <c r="N158" s="695"/>
      <c r="O158" s="695"/>
      <c r="P158" s="696"/>
    </row>
    <row r="159" spans="1:19" ht="25.5" hidden="1">
      <c r="A159" s="509"/>
      <c r="B159" s="541" t="s">
        <v>75</v>
      </c>
      <c r="C159" s="540" t="s">
        <v>487</v>
      </c>
      <c r="D159" s="587">
        <v>532111</v>
      </c>
      <c r="E159" s="576"/>
      <c r="F159" s="554"/>
      <c r="G159" s="554">
        <v>28400000</v>
      </c>
      <c r="H159" s="571">
        <v>1</v>
      </c>
      <c r="I159" s="571" t="s">
        <v>29</v>
      </c>
      <c r="J159" s="572"/>
      <c r="K159" s="582" t="s">
        <v>27</v>
      </c>
      <c r="L159" s="550">
        <v>41325</v>
      </c>
      <c r="M159" s="551">
        <v>41384</v>
      </c>
      <c r="N159" s="564">
        <v>41395</v>
      </c>
      <c r="O159" s="564">
        <v>41460</v>
      </c>
      <c r="P159" s="351"/>
    </row>
    <row r="160" spans="1:19">
      <c r="A160" s="737">
        <v>2</v>
      </c>
      <c r="B160" s="1101" t="s">
        <v>22</v>
      </c>
      <c r="C160" s="1102"/>
      <c r="D160" s="1102"/>
      <c r="E160" s="1102"/>
      <c r="F160" s="1102"/>
      <c r="G160" s="1102"/>
      <c r="H160" s="1102"/>
      <c r="I160" s="1102"/>
      <c r="J160" s="1102"/>
      <c r="K160" s="1102"/>
      <c r="L160" s="1102"/>
      <c r="M160" s="1102"/>
      <c r="N160" s="1102"/>
      <c r="O160" s="1102"/>
      <c r="P160" s="1103"/>
    </row>
    <row r="161" spans="1:16" ht="25.5">
      <c r="A161" s="342"/>
      <c r="B161" s="541" t="s">
        <v>26</v>
      </c>
      <c r="C161" s="573" t="s">
        <v>882</v>
      </c>
      <c r="D161" s="738">
        <v>536111</v>
      </c>
      <c r="E161" s="716">
        <v>781229000</v>
      </c>
      <c r="F161" s="740"/>
      <c r="G161" s="740"/>
      <c r="H161" s="497">
        <v>1</v>
      </c>
      <c r="I161" s="498" t="s">
        <v>29</v>
      </c>
      <c r="J161" s="712">
        <f>E161</f>
        <v>781229000</v>
      </c>
      <c r="K161" s="578" t="s">
        <v>27</v>
      </c>
      <c r="L161" s="550"/>
      <c r="M161" s="551"/>
      <c r="N161" s="552"/>
      <c r="O161" s="552"/>
      <c r="P161" s="1116" t="s">
        <v>30</v>
      </c>
    </row>
    <row r="162" spans="1:16" ht="25.5">
      <c r="A162" s="342"/>
      <c r="B162" s="541"/>
      <c r="C162" s="573" t="s">
        <v>895</v>
      </c>
      <c r="D162" s="738">
        <v>536111</v>
      </c>
      <c r="E162" s="716"/>
      <c r="F162" s="740"/>
      <c r="G162" s="740">
        <v>20000000</v>
      </c>
      <c r="H162" s="497">
        <v>1</v>
      </c>
      <c r="I162" s="498" t="s">
        <v>29</v>
      </c>
      <c r="J162" s="712">
        <f>G162</f>
        <v>20000000</v>
      </c>
      <c r="K162" s="578" t="s">
        <v>27</v>
      </c>
      <c r="L162" s="550"/>
      <c r="M162" s="551"/>
      <c r="N162" s="552"/>
      <c r="O162" s="552"/>
      <c r="P162" s="1116" t="s">
        <v>30</v>
      </c>
    </row>
    <row r="163" spans="1:16">
      <c r="A163" s="1113">
        <v>3</v>
      </c>
      <c r="B163" s="1095" t="s">
        <v>443</v>
      </c>
      <c r="C163" s="1096"/>
      <c r="D163" s="1096"/>
      <c r="E163" s="1096"/>
      <c r="F163" s="1096"/>
      <c r="G163" s="1096"/>
      <c r="H163" s="1096"/>
      <c r="I163" s="1096"/>
      <c r="J163" s="1096"/>
      <c r="K163" s="1096"/>
      <c r="L163" s="1096"/>
      <c r="M163" s="1096"/>
      <c r="N163" s="1096"/>
      <c r="O163" s="1096"/>
      <c r="P163" s="1097"/>
    </row>
    <row r="164" spans="1:16" ht="25.5" hidden="1" customHeight="1">
      <c r="A164" s="1114"/>
      <c r="B164" s="743" t="s">
        <v>496</v>
      </c>
      <c r="C164" s="693"/>
      <c r="D164" s="700"/>
      <c r="E164" s="784"/>
      <c r="F164" s="762"/>
      <c r="G164" s="762"/>
      <c r="H164" s="693"/>
      <c r="I164" s="693"/>
      <c r="J164" s="763"/>
      <c r="K164" s="764"/>
      <c r="L164" s="693"/>
      <c r="M164" s="693"/>
      <c r="N164" s="693"/>
      <c r="O164" s="693"/>
      <c r="P164" s="765"/>
    </row>
    <row r="165" spans="1:16" ht="25.5" hidden="1" customHeight="1">
      <c r="A165" s="1114"/>
      <c r="B165" s="744" t="s">
        <v>75</v>
      </c>
      <c r="C165" s="539" t="s">
        <v>497</v>
      </c>
      <c r="D165" s="587">
        <v>532111</v>
      </c>
      <c r="E165" s="784"/>
      <c r="F165" s="766"/>
      <c r="G165" s="766">
        <f>H165*J165</f>
        <v>30000000</v>
      </c>
      <c r="H165" s="767">
        <v>1</v>
      </c>
      <c r="I165" s="767" t="s">
        <v>394</v>
      </c>
      <c r="J165" s="768">
        <v>30000000</v>
      </c>
      <c r="K165" s="769" t="s">
        <v>27</v>
      </c>
      <c r="L165" s="770">
        <v>41325</v>
      </c>
      <c r="M165" s="771">
        <v>41384</v>
      </c>
      <c r="N165" s="772">
        <v>41395</v>
      </c>
      <c r="O165" s="772">
        <v>41460</v>
      </c>
      <c r="P165" s="773"/>
    </row>
    <row r="166" spans="1:16" ht="15" hidden="1" customHeight="1">
      <c r="A166" s="1114"/>
      <c r="B166" s="745"/>
      <c r="C166" s="539" t="s">
        <v>498</v>
      </c>
      <c r="D166" s="587">
        <v>532111</v>
      </c>
      <c r="E166" s="784"/>
      <c r="F166" s="766"/>
      <c r="G166" s="766">
        <f t="shared" ref="G166:G175" si="16">H166*J166</f>
        <v>45000000</v>
      </c>
      <c r="H166" s="767">
        <v>1</v>
      </c>
      <c r="I166" s="767" t="s">
        <v>394</v>
      </c>
      <c r="J166" s="768">
        <v>45000000</v>
      </c>
      <c r="K166" s="769" t="s">
        <v>27</v>
      </c>
      <c r="L166" s="770"/>
      <c r="M166" s="771"/>
      <c r="N166" s="772"/>
      <c r="O166" s="772"/>
      <c r="P166" s="773"/>
    </row>
    <row r="167" spans="1:16" ht="15" hidden="1" customHeight="1">
      <c r="A167" s="1114"/>
      <c r="B167" s="745"/>
      <c r="C167" s="539" t="s">
        <v>499</v>
      </c>
      <c r="D167" s="587">
        <v>532111</v>
      </c>
      <c r="E167" s="784"/>
      <c r="F167" s="766"/>
      <c r="G167" s="766">
        <f t="shared" si="16"/>
        <v>12150000</v>
      </c>
      <c r="H167" s="767">
        <v>9</v>
      </c>
      <c r="I167" s="767" t="s">
        <v>394</v>
      </c>
      <c r="J167" s="768">
        <v>1350000</v>
      </c>
      <c r="K167" s="769" t="s">
        <v>27</v>
      </c>
      <c r="L167" s="770"/>
      <c r="M167" s="771"/>
      <c r="N167" s="772"/>
      <c r="O167" s="772"/>
      <c r="P167" s="773"/>
    </row>
    <row r="168" spans="1:16" ht="15" hidden="1" customHeight="1">
      <c r="A168" s="1114"/>
      <c r="B168" s="745"/>
      <c r="C168" s="539" t="s">
        <v>500</v>
      </c>
      <c r="D168" s="587">
        <v>532111</v>
      </c>
      <c r="E168" s="784"/>
      <c r="F168" s="766"/>
      <c r="G168" s="766">
        <f t="shared" si="16"/>
        <v>37500000</v>
      </c>
      <c r="H168" s="767">
        <v>25</v>
      </c>
      <c r="I168" s="767" t="s">
        <v>394</v>
      </c>
      <c r="J168" s="768">
        <v>1500000</v>
      </c>
      <c r="K168" s="769" t="s">
        <v>27</v>
      </c>
      <c r="L168" s="770"/>
      <c r="M168" s="771"/>
      <c r="N168" s="772"/>
      <c r="O168" s="772"/>
      <c r="P168" s="773"/>
    </row>
    <row r="169" spans="1:16" ht="15" hidden="1" customHeight="1">
      <c r="A169" s="1114"/>
      <c r="B169" s="745"/>
      <c r="C169" s="539" t="s">
        <v>425</v>
      </c>
      <c r="D169" s="587">
        <v>532111</v>
      </c>
      <c r="E169" s="784"/>
      <c r="F169" s="766"/>
      <c r="G169" s="766">
        <f t="shared" si="16"/>
        <v>5000000</v>
      </c>
      <c r="H169" s="767">
        <v>1</v>
      </c>
      <c r="I169" s="767" t="s">
        <v>394</v>
      </c>
      <c r="J169" s="768">
        <v>5000000</v>
      </c>
      <c r="K169" s="769" t="s">
        <v>27</v>
      </c>
      <c r="L169" s="770"/>
      <c r="M169" s="771"/>
      <c r="N169" s="772"/>
      <c r="O169" s="772"/>
      <c r="P169" s="773"/>
    </row>
    <row r="170" spans="1:16" ht="15" hidden="1" customHeight="1">
      <c r="A170" s="1114"/>
      <c r="B170" s="745"/>
      <c r="C170" s="539" t="s">
        <v>501</v>
      </c>
      <c r="D170" s="587">
        <v>532111</v>
      </c>
      <c r="E170" s="784"/>
      <c r="F170" s="766"/>
      <c r="G170" s="766">
        <f t="shared" si="16"/>
        <v>9000000</v>
      </c>
      <c r="H170" s="767">
        <v>9</v>
      </c>
      <c r="I170" s="767" t="s">
        <v>394</v>
      </c>
      <c r="J170" s="768">
        <v>1000000</v>
      </c>
      <c r="K170" s="769" t="s">
        <v>27</v>
      </c>
      <c r="L170" s="770"/>
      <c r="M170" s="771"/>
      <c r="N170" s="772"/>
      <c r="O170" s="772"/>
      <c r="P170" s="773"/>
    </row>
    <row r="171" spans="1:16" ht="15" hidden="1" customHeight="1">
      <c r="A171" s="1114"/>
      <c r="B171" s="745"/>
      <c r="C171" s="539" t="s">
        <v>502</v>
      </c>
      <c r="D171" s="587">
        <v>532111</v>
      </c>
      <c r="E171" s="784"/>
      <c r="F171" s="766"/>
      <c r="G171" s="766">
        <f t="shared" si="16"/>
        <v>1700000</v>
      </c>
      <c r="H171" s="767">
        <v>1</v>
      </c>
      <c r="I171" s="767" t="s">
        <v>394</v>
      </c>
      <c r="J171" s="768">
        <v>1700000</v>
      </c>
      <c r="K171" s="769" t="s">
        <v>27</v>
      </c>
      <c r="L171" s="770"/>
      <c r="M171" s="771"/>
      <c r="N171" s="772"/>
      <c r="O171" s="772"/>
      <c r="P171" s="773"/>
    </row>
    <row r="172" spans="1:16" ht="15" hidden="1" customHeight="1">
      <c r="A172" s="1114"/>
      <c r="B172" s="745"/>
      <c r="C172" s="539" t="s">
        <v>503</v>
      </c>
      <c r="D172" s="587">
        <v>532111</v>
      </c>
      <c r="E172" s="784"/>
      <c r="F172" s="766"/>
      <c r="G172" s="766">
        <f t="shared" si="16"/>
        <v>20000000</v>
      </c>
      <c r="H172" s="767">
        <v>1</v>
      </c>
      <c r="I172" s="767" t="s">
        <v>445</v>
      </c>
      <c r="J172" s="768">
        <v>20000000</v>
      </c>
      <c r="K172" s="769" t="s">
        <v>27</v>
      </c>
      <c r="L172" s="770"/>
      <c r="M172" s="771"/>
      <c r="N172" s="772"/>
      <c r="O172" s="772"/>
      <c r="P172" s="773"/>
    </row>
    <row r="173" spans="1:16" ht="15" hidden="1" customHeight="1">
      <c r="A173" s="1114"/>
      <c r="B173" s="745"/>
      <c r="C173" s="539" t="s">
        <v>504</v>
      </c>
      <c r="D173" s="587">
        <v>532111</v>
      </c>
      <c r="E173" s="784"/>
      <c r="F173" s="766"/>
      <c r="G173" s="766">
        <f t="shared" si="16"/>
        <v>3400000</v>
      </c>
      <c r="H173" s="767">
        <v>4</v>
      </c>
      <c r="I173" s="767" t="s">
        <v>394</v>
      </c>
      <c r="J173" s="768">
        <v>850000</v>
      </c>
      <c r="K173" s="769" t="s">
        <v>27</v>
      </c>
      <c r="L173" s="770"/>
      <c r="M173" s="771"/>
      <c r="N173" s="772"/>
      <c r="O173" s="772"/>
      <c r="P173" s="773"/>
    </row>
    <row r="174" spans="1:16" ht="15" hidden="1" customHeight="1">
      <c r="A174" s="1114"/>
      <c r="B174" s="745"/>
      <c r="C174" s="539" t="s">
        <v>505</v>
      </c>
      <c r="D174" s="587">
        <v>532111</v>
      </c>
      <c r="E174" s="784"/>
      <c r="F174" s="766"/>
      <c r="G174" s="766">
        <f t="shared" si="16"/>
        <v>10000000</v>
      </c>
      <c r="H174" s="767">
        <v>2</v>
      </c>
      <c r="I174" s="767" t="s">
        <v>394</v>
      </c>
      <c r="J174" s="768">
        <v>5000000</v>
      </c>
      <c r="K174" s="769" t="s">
        <v>27</v>
      </c>
      <c r="L174" s="770"/>
      <c r="M174" s="771"/>
      <c r="N174" s="772"/>
      <c r="O174" s="772"/>
      <c r="P174" s="773"/>
    </row>
    <row r="175" spans="1:16" ht="15" hidden="1" customHeight="1">
      <c r="A175" s="1114"/>
      <c r="B175" s="744" t="s">
        <v>26</v>
      </c>
      <c r="C175" s="539" t="s">
        <v>506</v>
      </c>
      <c r="D175" s="587">
        <v>536111</v>
      </c>
      <c r="E175" s="784"/>
      <c r="F175" s="766"/>
      <c r="G175" s="766">
        <f t="shared" si="16"/>
        <v>13500000</v>
      </c>
      <c r="H175" s="767">
        <v>9</v>
      </c>
      <c r="I175" s="767" t="s">
        <v>445</v>
      </c>
      <c r="J175" s="768">
        <v>1500000</v>
      </c>
      <c r="K175" s="769" t="s">
        <v>27</v>
      </c>
      <c r="L175" s="770"/>
      <c r="M175" s="771"/>
      <c r="N175" s="772"/>
      <c r="O175" s="772"/>
      <c r="P175" s="773"/>
    </row>
    <row r="176" spans="1:16" ht="25.5">
      <c r="A176" s="509"/>
      <c r="B176" s="541" t="s">
        <v>75</v>
      </c>
      <c r="C176" s="779" t="s">
        <v>880</v>
      </c>
      <c r="D176" s="587">
        <v>532111</v>
      </c>
      <c r="E176" s="576">
        <f>J176*H176</f>
        <v>800000000</v>
      </c>
      <c r="F176" s="554"/>
      <c r="G176" s="554"/>
      <c r="H176" s="571">
        <v>1</v>
      </c>
      <c r="I176" s="571" t="s">
        <v>29</v>
      </c>
      <c r="J176" s="708">
        <v>800000000</v>
      </c>
      <c r="K176" s="582" t="s">
        <v>27</v>
      </c>
      <c r="L176" s="550"/>
      <c r="M176" s="551"/>
      <c r="N176" s="552"/>
      <c r="O176" s="552"/>
      <c r="P176" s="1116" t="s">
        <v>30</v>
      </c>
    </row>
    <row r="177" spans="1:19">
      <c r="A177" s="509"/>
      <c r="B177" s="541"/>
      <c r="C177" s="779" t="s">
        <v>876</v>
      </c>
      <c r="D177" s="587">
        <v>532111</v>
      </c>
      <c r="E177" s="576"/>
      <c r="F177" s="554"/>
      <c r="G177" s="554">
        <v>20000000</v>
      </c>
      <c r="H177" s="571"/>
      <c r="I177" s="571"/>
      <c r="J177" s="708"/>
      <c r="K177" s="582"/>
      <c r="L177" s="550"/>
      <c r="M177" s="551"/>
      <c r="N177" s="552"/>
      <c r="O177" s="552"/>
      <c r="P177" s="1116" t="s">
        <v>30</v>
      </c>
    </row>
    <row r="178" spans="1:19">
      <c r="A178" s="509"/>
      <c r="B178" s="542"/>
      <c r="C178" s="779" t="s">
        <v>874</v>
      </c>
      <c r="D178" s="587">
        <v>532111</v>
      </c>
      <c r="E178" s="576"/>
      <c r="F178" s="554"/>
      <c r="G178" s="554">
        <v>30000000</v>
      </c>
      <c r="H178" s="571">
        <v>1</v>
      </c>
      <c r="I178" s="571" t="s">
        <v>29</v>
      </c>
      <c r="J178" s="708">
        <v>50000000</v>
      </c>
      <c r="K178" s="582" t="s">
        <v>27</v>
      </c>
      <c r="L178" s="571"/>
      <c r="M178" s="571"/>
      <c r="N178" s="571"/>
      <c r="O178" s="571"/>
      <c r="P178" s="1116" t="s">
        <v>30</v>
      </c>
    </row>
    <row r="179" spans="1:19" ht="51" hidden="1">
      <c r="A179" s="688"/>
      <c r="B179" s="862" t="s">
        <v>509</v>
      </c>
      <c r="C179" s="695"/>
      <c r="D179" s="700"/>
      <c r="E179" s="576"/>
      <c r="F179" s="701"/>
      <c r="G179" s="701"/>
      <c r="H179" s="695"/>
      <c r="I179" s="695"/>
      <c r="J179" s="702"/>
      <c r="K179" s="698"/>
      <c r="L179" s="695"/>
      <c r="M179" s="695"/>
      <c r="N179" s="695"/>
      <c r="O179" s="695"/>
      <c r="P179" s="696"/>
    </row>
    <row r="180" spans="1:19" ht="25.5" hidden="1">
      <c r="A180" s="509"/>
      <c r="B180" s="541" t="s">
        <v>75</v>
      </c>
      <c r="C180" s="540" t="s">
        <v>510</v>
      </c>
      <c r="D180" s="587">
        <v>532111</v>
      </c>
      <c r="E180" s="576"/>
      <c r="F180" s="554"/>
      <c r="G180" s="554">
        <f>H180*J180</f>
        <v>35000000</v>
      </c>
      <c r="H180" s="571">
        <v>1</v>
      </c>
      <c r="I180" s="571" t="s">
        <v>29</v>
      </c>
      <c r="J180" s="708">
        <v>35000000</v>
      </c>
      <c r="K180" s="582" t="s">
        <v>27</v>
      </c>
      <c r="L180" s="574">
        <v>41289</v>
      </c>
      <c r="M180" s="574">
        <v>41325</v>
      </c>
      <c r="N180" s="574">
        <v>41384</v>
      </c>
      <c r="O180" s="574">
        <v>41414</v>
      </c>
      <c r="P180" s="351"/>
    </row>
    <row r="181" spans="1:19" hidden="1">
      <c r="A181" s="509"/>
      <c r="B181" s="542"/>
      <c r="C181" s="540" t="s">
        <v>511</v>
      </c>
      <c r="D181" s="587">
        <v>532111</v>
      </c>
      <c r="E181" s="576"/>
      <c r="F181" s="554"/>
      <c r="G181" s="554">
        <f t="shared" ref="G181:G188" si="17">H181*J181</f>
        <v>15000000</v>
      </c>
      <c r="H181" s="571">
        <v>1</v>
      </c>
      <c r="I181" s="571" t="s">
        <v>394</v>
      </c>
      <c r="J181" s="708">
        <v>15000000</v>
      </c>
      <c r="K181" s="582" t="s">
        <v>27</v>
      </c>
      <c r="L181" s="574"/>
      <c r="M181" s="574"/>
      <c r="N181" s="574"/>
      <c r="O181" s="574"/>
      <c r="P181" s="351"/>
    </row>
    <row r="182" spans="1:19" hidden="1">
      <c r="A182" s="509"/>
      <c r="B182" s="542"/>
      <c r="C182" s="540" t="s">
        <v>512</v>
      </c>
      <c r="D182" s="587">
        <v>532111</v>
      </c>
      <c r="E182" s="576"/>
      <c r="F182" s="554"/>
      <c r="G182" s="554">
        <f t="shared" si="17"/>
        <v>45000000</v>
      </c>
      <c r="H182" s="571">
        <v>1</v>
      </c>
      <c r="I182" s="571" t="s">
        <v>29</v>
      </c>
      <c r="J182" s="708">
        <v>45000000</v>
      </c>
      <c r="K182" s="582" t="s">
        <v>27</v>
      </c>
      <c r="L182" s="574"/>
      <c r="M182" s="574"/>
      <c r="N182" s="574"/>
      <c r="O182" s="574"/>
      <c r="P182" s="351"/>
    </row>
    <row r="183" spans="1:19" hidden="1">
      <c r="A183" s="509"/>
      <c r="B183" s="542"/>
      <c r="C183" s="540" t="s">
        <v>513</v>
      </c>
      <c r="D183" s="587">
        <v>532111</v>
      </c>
      <c r="E183" s="576"/>
      <c r="F183" s="554"/>
      <c r="G183" s="554">
        <f t="shared" si="17"/>
        <v>25000000</v>
      </c>
      <c r="H183" s="571">
        <v>1</v>
      </c>
      <c r="I183" s="571" t="s">
        <v>394</v>
      </c>
      <c r="J183" s="708">
        <v>25000000</v>
      </c>
      <c r="K183" s="582" t="s">
        <v>27</v>
      </c>
      <c r="L183" s="574"/>
      <c r="M183" s="574"/>
      <c r="N183" s="574"/>
      <c r="O183" s="574"/>
      <c r="P183" s="351"/>
    </row>
    <row r="184" spans="1:19" ht="25.5" hidden="1">
      <c r="A184" s="509"/>
      <c r="B184" s="542"/>
      <c r="C184" s="540" t="s">
        <v>514</v>
      </c>
      <c r="D184" s="587">
        <v>532111</v>
      </c>
      <c r="E184" s="576"/>
      <c r="F184" s="554"/>
      <c r="G184" s="554">
        <f t="shared" si="17"/>
        <v>25000000</v>
      </c>
      <c r="H184" s="571">
        <v>1</v>
      </c>
      <c r="I184" s="571" t="s">
        <v>29</v>
      </c>
      <c r="J184" s="708">
        <v>25000000</v>
      </c>
      <c r="K184" s="582" t="s">
        <v>27</v>
      </c>
      <c r="L184" s="574"/>
      <c r="M184" s="574"/>
      <c r="N184" s="574"/>
      <c r="O184" s="574"/>
      <c r="P184" s="351"/>
    </row>
    <row r="185" spans="1:19" hidden="1">
      <c r="A185" s="509"/>
      <c r="B185" s="542"/>
      <c r="C185" s="540" t="s">
        <v>515</v>
      </c>
      <c r="D185" s="587">
        <v>532111</v>
      </c>
      <c r="E185" s="576"/>
      <c r="F185" s="554"/>
      <c r="G185" s="554">
        <f t="shared" si="17"/>
        <v>27000000</v>
      </c>
      <c r="H185" s="571">
        <v>3</v>
      </c>
      <c r="I185" s="571" t="s">
        <v>394</v>
      </c>
      <c r="J185" s="708">
        <v>9000000</v>
      </c>
      <c r="K185" s="582" t="s">
        <v>27</v>
      </c>
      <c r="L185" s="574"/>
      <c r="M185" s="574"/>
      <c r="N185" s="574"/>
      <c r="O185" s="574"/>
      <c r="P185" s="351"/>
    </row>
    <row r="186" spans="1:19" hidden="1">
      <c r="A186" s="509"/>
      <c r="B186" s="542"/>
      <c r="C186" s="540" t="s">
        <v>516</v>
      </c>
      <c r="D186" s="587">
        <v>532111</v>
      </c>
      <c r="E186" s="576"/>
      <c r="F186" s="554"/>
      <c r="G186" s="554">
        <f t="shared" si="17"/>
        <v>30000000</v>
      </c>
      <c r="H186" s="571">
        <v>6</v>
      </c>
      <c r="I186" s="571" t="s">
        <v>394</v>
      </c>
      <c r="J186" s="708">
        <v>5000000</v>
      </c>
      <c r="K186" s="582" t="s">
        <v>27</v>
      </c>
      <c r="L186" s="574"/>
      <c r="M186" s="574"/>
      <c r="N186" s="574"/>
      <c r="O186" s="574"/>
      <c r="P186" s="351"/>
    </row>
    <row r="187" spans="1:19" hidden="1">
      <c r="A187" s="509"/>
      <c r="B187" s="542"/>
      <c r="C187" s="540" t="s">
        <v>719</v>
      </c>
      <c r="D187" s="587">
        <v>523121</v>
      </c>
      <c r="E187" s="576"/>
      <c r="F187" s="554"/>
      <c r="G187" s="554">
        <f t="shared" si="17"/>
        <v>57600000</v>
      </c>
      <c r="H187" s="571">
        <v>4</v>
      </c>
      <c r="I187" s="571" t="s">
        <v>394</v>
      </c>
      <c r="J187" s="708">
        <v>14400000</v>
      </c>
      <c r="K187" s="582" t="s">
        <v>27</v>
      </c>
      <c r="L187" s="574"/>
      <c r="M187" s="574"/>
      <c r="N187" s="574"/>
      <c r="O187" s="574"/>
      <c r="P187" s="351"/>
    </row>
    <row r="188" spans="1:19" ht="38.25" hidden="1">
      <c r="A188" s="509"/>
      <c r="B188" s="542"/>
      <c r="C188" s="540" t="s">
        <v>720</v>
      </c>
      <c r="D188" s="587">
        <v>523121</v>
      </c>
      <c r="E188" s="576"/>
      <c r="F188" s="554"/>
      <c r="G188" s="554">
        <f t="shared" si="17"/>
        <v>113509000</v>
      </c>
      <c r="H188" s="571">
        <v>1</v>
      </c>
      <c r="I188" s="571" t="s">
        <v>132</v>
      </c>
      <c r="J188" s="708">
        <v>113509000</v>
      </c>
      <c r="K188" s="582"/>
      <c r="L188" s="574"/>
      <c r="M188" s="574"/>
      <c r="N188" s="574"/>
      <c r="O188" s="574"/>
      <c r="P188" s="351"/>
    </row>
    <row r="189" spans="1:19" ht="51" hidden="1">
      <c r="A189" s="688"/>
      <c r="B189" s="705" t="s">
        <v>724</v>
      </c>
      <c r="C189" s="695"/>
      <c r="D189" s="700"/>
      <c r="E189" s="576"/>
      <c r="F189" s="701"/>
      <c r="G189" s="701"/>
      <c r="H189" s="695"/>
      <c r="I189" s="695"/>
      <c r="J189" s="702"/>
      <c r="K189" s="698"/>
      <c r="L189" s="695"/>
      <c r="M189" s="695"/>
      <c r="N189" s="695"/>
      <c r="O189" s="695"/>
      <c r="P189" s="696"/>
    </row>
    <row r="190" spans="1:19" ht="25.5" hidden="1">
      <c r="A190" s="688"/>
      <c r="B190" s="862" t="s">
        <v>725</v>
      </c>
      <c r="C190" s="695"/>
      <c r="D190" s="700"/>
      <c r="E190" s="576"/>
      <c r="F190" s="701"/>
      <c r="G190" s="701"/>
      <c r="H190" s="695"/>
      <c r="I190" s="695"/>
      <c r="J190" s="702"/>
      <c r="K190" s="698"/>
      <c r="L190" s="695"/>
      <c r="M190" s="695"/>
      <c r="N190" s="695"/>
      <c r="O190" s="695"/>
      <c r="P190" s="696"/>
    </row>
    <row r="191" spans="1:19" ht="38.25" hidden="1">
      <c r="A191" s="509"/>
      <c r="B191" s="541" t="s">
        <v>660</v>
      </c>
      <c r="C191" s="540" t="s">
        <v>726</v>
      </c>
      <c r="D191" s="587">
        <v>521111</v>
      </c>
      <c r="E191" s="576"/>
      <c r="F191" s="554"/>
      <c r="G191" s="554">
        <f>H191*J191</f>
        <v>72100000</v>
      </c>
      <c r="H191" s="571">
        <v>1</v>
      </c>
      <c r="I191" s="571" t="s">
        <v>132</v>
      </c>
      <c r="J191" s="710">
        <v>72100000</v>
      </c>
      <c r="K191" s="582" t="s">
        <v>27</v>
      </c>
      <c r="L191" s="571"/>
      <c r="M191" s="571"/>
      <c r="N191" s="571"/>
      <c r="O191" s="571"/>
      <c r="P191" s="351"/>
    </row>
    <row r="192" spans="1:19">
      <c r="A192" s="688" t="s">
        <v>893</v>
      </c>
      <c r="B192" s="1095" t="s">
        <v>894</v>
      </c>
      <c r="C192" s="1096"/>
      <c r="D192" s="1096"/>
      <c r="E192" s="1096"/>
      <c r="F192" s="1096"/>
      <c r="G192" s="1096"/>
      <c r="H192" s="1096"/>
      <c r="I192" s="1096"/>
      <c r="J192" s="1096"/>
      <c r="K192" s="1096"/>
      <c r="L192" s="1096"/>
      <c r="M192" s="1096"/>
      <c r="N192" s="1096"/>
      <c r="O192" s="1096"/>
      <c r="P192" s="1096"/>
      <c r="Q192" s="359"/>
      <c r="R192" s="359"/>
      <c r="S192" s="359"/>
    </row>
    <row r="193" spans="1:53" s="674" customFormat="1">
      <c r="A193" s="786">
        <v>1</v>
      </c>
      <c r="B193" s="1095" t="s">
        <v>850</v>
      </c>
      <c r="C193" s="1096"/>
      <c r="D193" s="1096"/>
      <c r="E193" s="1096"/>
      <c r="F193" s="1096"/>
      <c r="G193" s="1096"/>
      <c r="H193" s="1096"/>
      <c r="I193" s="1096"/>
      <c r="J193" s="1096"/>
      <c r="K193" s="1096"/>
      <c r="L193" s="1096"/>
      <c r="M193" s="1096"/>
      <c r="N193" s="1096"/>
      <c r="O193" s="1096"/>
      <c r="P193" s="1097"/>
      <c r="Q193" s="676"/>
      <c r="R193" s="676"/>
      <c r="S193" s="676"/>
      <c r="T193" s="676"/>
      <c r="U193" s="676"/>
      <c r="V193" s="676"/>
      <c r="W193" s="676"/>
      <c r="X193" s="676"/>
      <c r="Y193" s="676"/>
      <c r="Z193" s="676"/>
      <c r="AA193" s="676"/>
      <c r="AB193" s="676"/>
      <c r="AC193" s="676"/>
      <c r="AD193" s="676"/>
      <c r="AE193" s="676"/>
      <c r="AF193" s="676"/>
      <c r="AG193" s="676"/>
      <c r="AH193" s="676"/>
      <c r="AI193" s="676"/>
      <c r="AJ193" s="676"/>
      <c r="AK193" s="676"/>
      <c r="AL193" s="676"/>
      <c r="AM193" s="676"/>
      <c r="AN193" s="676"/>
      <c r="AO193" s="676"/>
      <c r="AP193" s="676"/>
      <c r="AQ193" s="676"/>
      <c r="AR193" s="676"/>
      <c r="AS193" s="676"/>
      <c r="AT193" s="676"/>
      <c r="AU193" s="676"/>
      <c r="AV193" s="676"/>
      <c r="AW193" s="676"/>
      <c r="AX193" s="676"/>
      <c r="AY193" s="676"/>
      <c r="AZ193" s="676"/>
      <c r="BA193" s="677"/>
    </row>
    <row r="194" spans="1:53" s="546" customFormat="1" ht="29.1" customHeight="1">
      <c r="A194" s="583"/>
      <c r="B194" s="854" t="s">
        <v>26</v>
      </c>
      <c r="C194" s="785" t="s">
        <v>888</v>
      </c>
      <c r="D194" s="591">
        <v>536111</v>
      </c>
      <c r="E194" s="708">
        <v>875000000</v>
      </c>
      <c r="F194" s="576"/>
      <c r="G194" s="611"/>
      <c r="H194" s="546">
        <v>1</v>
      </c>
      <c r="I194" s="546" t="s">
        <v>29</v>
      </c>
      <c r="J194" s="718">
        <v>875000000</v>
      </c>
      <c r="K194" s="583" t="s">
        <v>27</v>
      </c>
      <c r="L194" s="552"/>
      <c r="M194" s="552"/>
      <c r="N194" s="552"/>
      <c r="O194" s="552"/>
      <c r="P194" s="1116" t="s">
        <v>30</v>
      </c>
      <c r="Q194" s="616"/>
      <c r="R194" s="616"/>
      <c r="S194" s="616"/>
      <c r="T194" s="616"/>
      <c r="U194" s="616"/>
      <c r="V194" s="616"/>
      <c r="W194" s="616"/>
      <c r="X194" s="616"/>
      <c r="Y194" s="616"/>
      <c r="Z194" s="616"/>
      <c r="AA194" s="616"/>
      <c r="AB194" s="616"/>
      <c r="AC194" s="616"/>
      <c r="AD194" s="616"/>
      <c r="AE194" s="616"/>
      <c r="AF194" s="616"/>
      <c r="AG194" s="616"/>
      <c r="AH194" s="616"/>
      <c r="AI194" s="616"/>
      <c r="AJ194" s="616"/>
      <c r="AK194" s="616"/>
      <c r="AL194" s="616"/>
      <c r="AM194" s="616"/>
      <c r="AN194" s="616"/>
      <c r="AO194" s="616"/>
      <c r="AP194" s="616"/>
      <c r="AQ194" s="616"/>
      <c r="AR194" s="616"/>
      <c r="AS194" s="616"/>
      <c r="AT194" s="616"/>
      <c r="AU194" s="616"/>
      <c r="AV194" s="616"/>
      <c r="AW194" s="616"/>
      <c r="AX194" s="616"/>
      <c r="AY194" s="616"/>
      <c r="AZ194" s="616"/>
      <c r="BA194" s="619"/>
    </row>
    <row r="195" spans="1:53" ht="25.5">
      <c r="A195" s="583"/>
      <c r="B195" s="640"/>
      <c r="C195" s="785" t="s">
        <v>896</v>
      </c>
      <c r="D195" s="591">
        <v>536111</v>
      </c>
      <c r="E195" s="708"/>
      <c r="F195" s="576"/>
      <c r="G195" s="611">
        <v>25000000</v>
      </c>
      <c r="H195" s="546">
        <v>1</v>
      </c>
      <c r="I195" s="546" t="s">
        <v>29</v>
      </c>
      <c r="J195" s="718">
        <f>G195</f>
        <v>25000000</v>
      </c>
      <c r="K195" s="583" t="s">
        <v>27</v>
      </c>
      <c r="L195" s="552"/>
      <c r="M195" s="552"/>
      <c r="N195" s="552"/>
      <c r="O195" s="552"/>
      <c r="P195" s="1116" t="s">
        <v>30</v>
      </c>
    </row>
  </sheetData>
  <mergeCells count="40">
    <mergeCell ref="B192:P192"/>
    <mergeCell ref="B193:P193"/>
    <mergeCell ref="B148:P148"/>
    <mergeCell ref="B150:P150"/>
    <mergeCell ref="B151:P151"/>
    <mergeCell ref="B160:P160"/>
    <mergeCell ref="A163:A175"/>
    <mergeCell ref="B163:P163"/>
    <mergeCell ref="B114:P114"/>
    <mergeCell ref="B127:P127"/>
    <mergeCell ref="B129:P129"/>
    <mergeCell ref="B134:P134"/>
    <mergeCell ref="B139:P139"/>
    <mergeCell ref="B144:P144"/>
    <mergeCell ref="E8:F9"/>
    <mergeCell ref="G8:G10"/>
    <mergeCell ref="H11:I11"/>
    <mergeCell ref="B22:P22"/>
    <mergeCell ref="B109:P109"/>
    <mergeCell ref="B110:P110"/>
    <mergeCell ref="J6:J10"/>
    <mergeCell ref="K6:K10"/>
    <mergeCell ref="L6:M6"/>
    <mergeCell ref="N6:O6"/>
    <mergeCell ref="P6:P10"/>
    <mergeCell ref="E7:G7"/>
    <mergeCell ref="L7:L10"/>
    <mergeCell ref="M7:M10"/>
    <mergeCell ref="N7:N10"/>
    <mergeCell ref="O7:O10"/>
    <mergeCell ref="A1:P1"/>
    <mergeCell ref="A2:P2"/>
    <mergeCell ref="A3:P3"/>
    <mergeCell ref="A4:P4"/>
    <mergeCell ref="A6:A10"/>
    <mergeCell ref="B6:B10"/>
    <mergeCell ref="C6:C10"/>
    <mergeCell ref="D6:D10"/>
    <mergeCell ref="E6:G6"/>
    <mergeCell ref="H6:I10"/>
  </mergeCells>
  <printOptions horizontalCentered="1" verticalCentered="1"/>
  <pageMargins left="0.11811023622047245" right="0.11811023622047245" top="0.55118110236220474" bottom="0.55118110236220474" header="0.31496062992125984" footer="0.31496062992125984"/>
  <pageSetup paperSize="258" scale="85" orientation="landscape" r:id="rId1"/>
  <rowBreaks count="1" manualBreakCount="1">
    <brk id="13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semua</vt:lpstr>
      <vt:lpstr>PBJ</vt:lpstr>
      <vt:lpstr>swakelola</vt:lpstr>
      <vt:lpstr>RUP FAK</vt:lpstr>
      <vt:lpstr>Sheet1</vt:lpstr>
      <vt:lpstr>RUP Lelang edit 27022013</vt:lpstr>
      <vt:lpstr>RUP Lelang Fix</vt:lpstr>
      <vt:lpstr>RUP univ-UPT-LPPM</vt:lpstr>
      <vt:lpstr>RUP Lelang upload</vt:lpstr>
      <vt:lpstr>RUP univ-UPT-LPPM Upload</vt:lpstr>
      <vt:lpstr>Sheet2</vt:lpstr>
      <vt:lpstr>Sheet3</vt:lpstr>
      <vt:lpstr>'RUP FAK'!Print_Area</vt:lpstr>
      <vt:lpstr>'RUP Lelang edit 27022013'!Print_Area</vt:lpstr>
      <vt:lpstr>'RUP Lelang Fix'!Print_Area</vt:lpstr>
      <vt:lpstr>'RUP Lelang upload'!Print_Area</vt:lpstr>
      <vt:lpstr>'RUP univ-UPT-LPPM'!Print_Area</vt:lpstr>
      <vt:lpstr>'RUP univ-UPT-LPPM Upload'!Print_Area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ulp</dc:creator>
  <cp:lastModifiedBy>user</cp:lastModifiedBy>
  <cp:lastPrinted>2013-03-20T02:37:05Z</cp:lastPrinted>
  <dcterms:created xsi:type="dcterms:W3CDTF">2013-01-22T08:00:01Z</dcterms:created>
  <dcterms:modified xsi:type="dcterms:W3CDTF">2013-04-24T02:25:28Z</dcterms:modified>
</cp:coreProperties>
</file>